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80" windowWidth="2160" windowHeight="1170" tabRatio="599" firstSheet="4" activeTab="4"/>
  </bookViews>
  <sheets>
    <sheet name="Ф. поступл." sheetId="1" state="hidden" r:id="rId1"/>
    <sheet name="Ася" sheetId="7" state="hidden" r:id="rId2"/>
    <sheet name="План мес" sheetId="8" state="hidden" r:id="rId3"/>
    <sheet name="Ася мес." sheetId="9" state="hidden" r:id="rId4"/>
    <sheet name="2015г." sheetId="12" r:id="rId5"/>
    <sheet name="2016-2017гг." sheetId="13" r:id="rId6"/>
  </sheets>
  <definedNames>
    <definedName name="_xlnm._FilterDatabase" localSheetId="4" hidden="1">'2015г.'!$A$21:$C$106</definedName>
    <definedName name="_xlnm._FilterDatabase" localSheetId="1" hidden="1">Ася!$A$8:$O$144</definedName>
    <definedName name="_xlnm._FilterDatabase" localSheetId="3" hidden="1">'Ася мес.'!$A$8:$IP$140</definedName>
    <definedName name="_xlnm._FilterDatabase" localSheetId="0" hidden="1">'Ф. поступл.'!$A$8:$AA$127</definedName>
    <definedName name="_xlnm.Print_Titles" localSheetId="4">'2015г.'!$19:$21</definedName>
    <definedName name="_xlnm.Print_Titles" localSheetId="5">'2016-2017гг.'!$9:$11</definedName>
    <definedName name="_xlnm.Print_Area" localSheetId="4">'2015г.'!$A$1:$C$107</definedName>
    <definedName name="_xlnm.Print_Area" localSheetId="1">Ася!$A$1:$O$154</definedName>
    <definedName name="_xlnm.Print_Area" localSheetId="3">'Ася мес.'!$A$1:$O$158</definedName>
    <definedName name="_xlnm.Print_Area" localSheetId="0">'Ф. поступл.'!$A$1:$AA$125</definedName>
  </definedNames>
  <calcPr calcId="125725" refMode="R1C1"/>
</workbook>
</file>

<file path=xl/calcChain.xml><?xml version="1.0" encoding="utf-8"?>
<calcChain xmlns="http://schemas.openxmlformats.org/spreadsheetml/2006/main">
  <c r="F93" i="13"/>
  <c r="E52" l="1"/>
  <c r="E50"/>
  <c r="E51"/>
  <c r="E49"/>
  <c r="F22"/>
  <c r="F24"/>
  <c r="E62"/>
  <c r="F62" s="1"/>
  <c r="E61"/>
  <c r="F61" s="1"/>
  <c r="E43"/>
  <c r="F43" s="1"/>
  <c r="F92" l="1"/>
  <c r="E94"/>
  <c r="F94" s="1"/>
  <c r="F95"/>
  <c r="E91"/>
  <c r="F91" s="1"/>
  <c r="F59"/>
  <c r="E55"/>
  <c r="F55" s="1"/>
  <c r="E56"/>
  <c r="F56" s="1"/>
  <c r="E57"/>
  <c r="F57" s="1"/>
  <c r="E58"/>
  <c r="F58" s="1"/>
  <c r="E54"/>
  <c r="F54" s="1"/>
  <c r="F52"/>
  <c r="F50"/>
  <c r="F51"/>
  <c r="F49"/>
  <c r="E40" l="1"/>
  <c r="F40" s="1"/>
  <c r="E41"/>
  <c r="F41" s="1"/>
  <c r="E39"/>
  <c r="F39" s="1"/>
  <c r="E27"/>
  <c r="F27" s="1"/>
  <c r="E28"/>
  <c r="F28" s="1"/>
  <c r="E29"/>
  <c r="F29" s="1"/>
  <c r="E30"/>
  <c r="F30" s="1"/>
  <c r="E31"/>
  <c r="F31" s="1"/>
  <c r="E32"/>
  <c r="F32" s="1"/>
  <c r="E33"/>
  <c r="F33" s="1"/>
  <c r="E34"/>
  <c r="F34" s="1"/>
  <c r="E35"/>
  <c r="F35" s="1"/>
  <c r="E36"/>
  <c r="F36" s="1"/>
  <c r="E37"/>
  <c r="F37" s="1"/>
  <c r="E17"/>
  <c r="F17" s="1"/>
  <c r="E18"/>
  <c r="F18" s="1"/>
  <c r="E19"/>
  <c r="F19" s="1"/>
  <c r="E16"/>
  <c r="F16" s="1"/>
  <c r="F53" l="1"/>
  <c r="E87"/>
  <c r="F89"/>
  <c r="F87" s="1"/>
  <c r="E90"/>
  <c r="F63"/>
  <c r="F60"/>
  <c r="F47"/>
  <c r="F42"/>
  <c r="F38"/>
  <c r="F20"/>
  <c r="F15"/>
  <c r="F46" l="1"/>
  <c r="F90"/>
  <c r="F84" s="1"/>
  <c r="F83" s="1"/>
  <c r="E84" l="1"/>
  <c r="E83" s="1"/>
  <c r="B81"/>
  <c r="B80"/>
  <c r="B74"/>
  <c r="B73"/>
  <c r="B72"/>
  <c r="B71"/>
  <c r="B70"/>
  <c r="B69"/>
  <c r="B68"/>
  <c r="B66"/>
  <c r="B65"/>
  <c r="B64"/>
  <c r="E63"/>
  <c r="E60"/>
  <c r="B57"/>
  <c r="B56"/>
  <c r="B55"/>
  <c r="B54"/>
  <c r="E53"/>
  <c r="B49"/>
  <c r="B48"/>
  <c r="E47"/>
  <c r="B44"/>
  <c r="B43"/>
  <c r="E42"/>
  <c r="B41"/>
  <c r="B40"/>
  <c r="B39"/>
  <c r="E38"/>
  <c r="B35"/>
  <c r="B33"/>
  <c r="B32"/>
  <c r="B30"/>
  <c r="B28"/>
  <c r="B26"/>
  <c r="E20"/>
  <c r="B19"/>
  <c r="B18"/>
  <c r="B17"/>
  <c r="B16"/>
  <c r="E15"/>
  <c r="E46" l="1"/>
  <c r="Y125" i="1" l="1"/>
  <c r="Z10"/>
  <c r="Z11"/>
  <c r="Z12"/>
  <c r="Z13"/>
  <c r="Z14"/>
  <c r="Z15"/>
  <c r="Z16"/>
  <c r="Z17"/>
  <c r="Z18"/>
  <c r="Z19"/>
  <c r="Z20"/>
  <c r="Z21"/>
  <c r="Z22"/>
  <c r="Z23"/>
  <c r="Z24"/>
  <c r="Z25"/>
  <c r="Z26"/>
  <c r="Z27"/>
  <c r="Z28"/>
  <c r="Z29"/>
  <c r="Z30"/>
  <c r="Z31"/>
  <c r="Z32"/>
  <c r="Z33"/>
  <c r="Z34"/>
  <c r="Z35"/>
  <c r="Z36"/>
  <c r="Z37"/>
  <c r="Z38"/>
  <c r="Z39"/>
  <c r="Z40"/>
  <c r="Z41"/>
  <c r="Z42"/>
  <c r="Z43"/>
  <c r="Z44"/>
  <c r="Z45"/>
  <c r="Z46"/>
  <c r="Z47"/>
  <c r="Z48"/>
  <c r="Z49"/>
  <c r="Z50"/>
  <c r="Z51"/>
  <c r="Z52"/>
  <c r="Z53"/>
  <c r="Z54"/>
  <c r="Z55"/>
  <c r="Z56"/>
  <c r="Z57"/>
  <c r="Z58"/>
  <c r="Z59"/>
  <c r="Z60"/>
  <c r="Z61"/>
  <c r="Z62"/>
  <c r="Z63"/>
  <c r="Z64"/>
  <c r="Z65"/>
  <c r="Z66"/>
  <c r="Z67"/>
  <c r="Z68"/>
  <c r="Z69"/>
  <c r="Z70"/>
  <c r="Z71"/>
  <c r="Z72"/>
  <c r="AA72" s="1"/>
  <c r="Z73"/>
  <c r="Z74"/>
  <c r="Z75"/>
  <c r="Z76"/>
  <c r="Z77"/>
  <c r="Z78"/>
  <c r="Z79"/>
  <c r="Z80"/>
  <c r="Z81"/>
  <c r="Z82"/>
  <c r="Z83"/>
  <c r="Z84"/>
  <c r="Z85"/>
  <c r="Z86"/>
  <c r="Z87"/>
  <c r="Z88"/>
  <c r="Z89"/>
  <c r="Z90"/>
  <c r="Z91"/>
  <c r="Z92"/>
  <c r="Z93"/>
  <c r="Z94"/>
  <c r="Z95"/>
  <c r="Z96"/>
  <c r="Z97"/>
  <c r="Z98"/>
  <c r="Z99"/>
  <c r="Z100"/>
  <c r="Z101"/>
  <c r="Z102"/>
  <c r="Z103"/>
  <c r="Z104"/>
  <c r="Z105"/>
  <c r="Z106"/>
  <c r="Z107"/>
  <c r="Z108"/>
  <c r="Z109"/>
  <c r="Z110"/>
  <c r="Z111"/>
  <c r="Z112"/>
  <c r="Z113"/>
  <c r="Z114"/>
  <c r="Z115"/>
  <c r="Z116"/>
  <c r="Z117"/>
  <c r="Z118"/>
  <c r="Z119"/>
  <c r="Z120"/>
  <c r="Z121"/>
  <c r="Z122"/>
  <c r="Z123"/>
  <c r="Z124"/>
  <c r="Z9"/>
  <c r="X125"/>
  <c r="O20" i="9"/>
  <c r="K20"/>
  <c r="O19"/>
  <c r="K19"/>
  <c r="F18" i="8"/>
  <c r="C18"/>
  <c r="B18"/>
  <c r="A18"/>
  <c r="F17"/>
  <c r="C17"/>
  <c r="B17"/>
  <c r="A17"/>
  <c r="W125" i="1"/>
  <c r="O20" i="7"/>
  <c r="E20"/>
  <c r="E19"/>
  <c r="O19"/>
  <c r="F20"/>
  <c r="L20" s="1"/>
  <c r="C20" i="9"/>
  <c r="B20" i="7"/>
  <c r="A20" i="9"/>
  <c r="F19"/>
  <c r="L19" s="1"/>
  <c r="C19"/>
  <c r="B19"/>
  <c r="A19"/>
  <c r="AA19" i="1"/>
  <c r="G18" i="8" s="1"/>
  <c r="H18" s="1"/>
  <c r="AA18" i="1"/>
  <c r="G17" i="8" s="1"/>
  <c r="H17" s="1"/>
  <c r="V125" i="1"/>
  <c r="AA74"/>
  <c r="G73" i="8" s="1"/>
  <c r="H73" s="1"/>
  <c r="U125" i="1"/>
  <c r="T125"/>
  <c r="S125"/>
  <c r="O63" i="9"/>
  <c r="O63" i="7"/>
  <c r="R125" i="1"/>
  <c r="E113" i="9"/>
  <c r="K113" s="1"/>
  <c r="O113"/>
  <c r="C98" i="8"/>
  <c r="B98"/>
  <c r="A98"/>
  <c r="C73"/>
  <c r="B73"/>
  <c r="A73"/>
  <c r="O82" i="7"/>
  <c r="K82"/>
  <c r="O112"/>
  <c r="E112"/>
  <c r="K112" s="1"/>
  <c r="O119"/>
  <c r="E121"/>
  <c r="E120"/>
  <c r="E119"/>
  <c r="K119" s="1"/>
  <c r="C113" i="9"/>
  <c r="B113"/>
  <c r="A112" i="7"/>
  <c r="C83" i="9"/>
  <c r="B82" i="7"/>
  <c r="A83" i="9"/>
  <c r="Q125" i="1"/>
  <c r="AA99"/>
  <c r="G98" i="8" s="1"/>
  <c r="H98" s="1"/>
  <c r="P125" i="1"/>
  <c r="A19" i="7" l="1"/>
  <c r="C19"/>
  <c r="G19"/>
  <c r="M19" s="1"/>
  <c r="A20"/>
  <c r="C20"/>
  <c r="G20"/>
  <c r="G19" i="9"/>
  <c r="M19" s="1"/>
  <c r="B20"/>
  <c r="F20"/>
  <c r="B19" i="7"/>
  <c r="F19"/>
  <c r="L19" s="1"/>
  <c r="H19" i="9"/>
  <c r="N19" s="1"/>
  <c r="F82" i="7"/>
  <c r="L82" s="1"/>
  <c r="G113" i="9"/>
  <c r="M113" s="1"/>
  <c r="F73" i="8"/>
  <c r="F113" i="9"/>
  <c r="H113" s="1"/>
  <c r="N113" s="1"/>
  <c r="F98" i="8"/>
  <c r="B112" i="7"/>
  <c r="F112"/>
  <c r="L112" s="1"/>
  <c r="C82"/>
  <c r="B83" i="9"/>
  <c r="C112" i="7"/>
  <c r="K81" i="9"/>
  <c r="E66"/>
  <c r="G71" i="8"/>
  <c r="H71" s="1"/>
  <c r="F71"/>
  <c r="C71"/>
  <c r="B71"/>
  <c r="A71"/>
  <c r="O80" i="7"/>
  <c r="F81" i="9"/>
  <c r="C81"/>
  <c r="B81"/>
  <c r="A81"/>
  <c r="O125" i="1"/>
  <c r="N125"/>
  <c r="M125"/>
  <c r="E8" i="8"/>
  <c r="H19" i="7" l="1"/>
  <c r="N19" s="1"/>
  <c r="L113" i="9"/>
  <c r="G20"/>
  <c r="M20" s="1"/>
  <c r="L20"/>
  <c r="H20"/>
  <c r="N20" s="1"/>
  <c r="M20" i="7"/>
  <c r="H20"/>
  <c r="N20" s="1"/>
  <c r="G83" i="9"/>
  <c r="M83" s="1"/>
  <c r="G112" i="7"/>
  <c r="H112" s="1"/>
  <c r="N112" s="1"/>
  <c r="F83" i="9"/>
  <c r="G82" i="7"/>
  <c r="M82" s="1"/>
  <c r="F80"/>
  <c r="L80" s="1"/>
  <c r="B80"/>
  <c r="L81" i="9"/>
  <c r="H81"/>
  <c r="N81" s="1"/>
  <c r="A80" i="7"/>
  <c r="C80"/>
  <c r="G80"/>
  <c r="G81" i="9"/>
  <c r="L125" i="1"/>
  <c r="K99" i="9"/>
  <c r="F86" i="8"/>
  <c r="F99" i="9" s="1"/>
  <c r="L99" s="1"/>
  <c r="C86" i="8"/>
  <c r="B86"/>
  <c r="A86"/>
  <c r="A99" i="9" s="1"/>
  <c r="K98" i="7"/>
  <c r="F98"/>
  <c r="L98" s="1"/>
  <c r="C98"/>
  <c r="B99" i="9"/>
  <c r="A98" i="7"/>
  <c r="AA87" i="1"/>
  <c r="G86" i="8" s="1"/>
  <c r="H86" s="1"/>
  <c r="K125" i="1"/>
  <c r="H82" i="7" l="1"/>
  <c r="N82" s="1"/>
  <c r="M112"/>
  <c r="H83" i="9"/>
  <c r="N83" s="1"/>
  <c r="L83"/>
  <c r="M80" i="7"/>
  <c r="H80"/>
  <c r="N80" s="1"/>
  <c r="M81" i="9"/>
  <c r="B98" i="7"/>
  <c r="G98"/>
  <c r="M98" s="1"/>
  <c r="C99" i="9"/>
  <c r="G99"/>
  <c r="J125" i="1"/>
  <c r="E95" i="9"/>
  <c r="I125" i="1"/>
  <c r="H125"/>
  <c r="K37" i="9"/>
  <c r="F42" i="8"/>
  <c r="C42"/>
  <c r="B42"/>
  <c r="A42"/>
  <c r="F32"/>
  <c r="C32"/>
  <c r="B32"/>
  <c r="A32"/>
  <c r="O37" i="7"/>
  <c r="F37" i="9"/>
  <c r="C37"/>
  <c r="B37"/>
  <c r="A37"/>
  <c r="AA33" i="1"/>
  <c r="G32" i="8" s="1"/>
  <c r="H32" s="1"/>
  <c r="G125" i="1"/>
  <c r="F125"/>
  <c r="K47" i="9"/>
  <c r="O47" i="7"/>
  <c r="C47"/>
  <c r="B47" i="9"/>
  <c r="A47" i="7"/>
  <c r="E125" i="1"/>
  <c r="E129" i="9"/>
  <c r="E115"/>
  <c r="E135"/>
  <c r="K135" s="1"/>
  <c r="E124"/>
  <c r="K124" s="1"/>
  <c r="E125"/>
  <c r="K125" s="1"/>
  <c r="E134"/>
  <c r="K134" s="1"/>
  <c r="Z125" i="1" l="1"/>
  <c r="H98" i="7"/>
  <c r="N98" s="1"/>
  <c r="H99" i="9"/>
  <c r="N99" s="1"/>
  <c r="M99"/>
  <c r="L37"/>
  <c r="H37"/>
  <c r="N37" s="1"/>
  <c r="A37" i="7"/>
  <c r="C37"/>
  <c r="B37"/>
  <c r="F37"/>
  <c r="L37" s="1"/>
  <c r="F47" i="9"/>
  <c r="F47" i="7"/>
  <c r="L47" s="1"/>
  <c r="AA43" i="1"/>
  <c r="B47" i="7"/>
  <c r="A47" i="9"/>
  <c r="C47"/>
  <c r="C39" i="8"/>
  <c r="B39"/>
  <c r="A39"/>
  <c r="C36"/>
  <c r="B36"/>
  <c r="A36"/>
  <c r="G37" i="9" l="1"/>
  <c r="M37" s="1"/>
  <c r="G37" i="7"/>
  <c r="M37" s="1"/>
  <c r="G47" i="9"/>
  <c r="M47" s="1"/>
  <c r="G42" i="8"/>
  <c r="H42" s="1"/>
  <c r="G47" i="7"/>
  <c r="H47" i="9"/>
  <c r="N47" s="1"/>
  <c r="L47"/>
  <c r="O44" i="7"/>
  <c r="K44"/>
  <c r="C44" i="9"/>
  <c r="B44"/>
  <c r="A44"/>
  <c r="C41"/>
  <c r="B41"/>
  <c r="A41"/>
  <c r="F39" i="8"/>
  <c r="F36"/>
  <c r="F21" i="9"/>
  <c r="L21" s="1"/>
  <c r="F85" i="8"/>
  <c r="F98" i="9" s="1"/>
  <c r="L98" s="1"/>
  <c r="K93"/>
  <c r="K29"/>
  <c r="C81" i="8"/>
  <c r="B81"/>
  <c r="A81"/>
  <c r="C24"/>
  <c r="B24"/>
  <c r="A24"/>
  <c r="O92" i="7"/>
  <c r="K92"/>
  <c r="E29"/>
  <c r="C92"/>
  <c r="B93" i="9"/>
  <c r="A92" i="7"/>
  <c r="C29" i="9"/>
  <c r="B29"/>
  <c r="A29"/>
  <c r="O21"/>
  <c r="F19" i="8"/>
  <c r="C19"/>
  <c r="B19"/>
  <c r="A19"/>
  <c r="O21" i="7"/>
  <c r="C21" i="9"/>
  <c r="B21"/>
  <c r="A21"/>
  <c r="K98"/>
  <c r="C85" i="8"/>
  <c r="B85"/>
  <c r="A85"/>
  <c r="A98" i="9" s="1"/>
  <c r="K97" i="7"/>
  <c r="C98" i="9"/>
  <c r="B98"/>
  <c r="A97" i="7"/>
  <c r="C74" i="8"/>
  <c r="B74"/>
  <c r="A74"/>
  <c r="H37" i="7" l="1"/>
  <c r="N37" s="1"/>
  <c r="M47"/>
  <c r="H47"/>
  <c r="N47" s="1"/>
  <c r="F97"/>
  <c r="L97" s="1"/>
  <c r="F41" i="9"/>
  <c r="H41" s="1"/>
  <c r="N41" s="1"/>
  <c r="B44" i="7"/>
  <c r="A41"/>
  <c r="C41"/>
  <c r="B41"/>
  <c r="A44"/>
  <c r="C44"/>
  <c r="B29"/>
  <c r="B92"/>
  <c r="F81" i="8"/>
  <c r="A93" i="9"/>
  <c r="C93"/>
  <c r="A29" i="7"/>
  <c r="C29"/>
  <c r="F24" i="8"/>
  <c r="K29" i="7"/>
  <c r="A21"/>
  <c r="C21"/>
  <c r="B21"/>
  <c r="F21"/>
  <c r="L21" s="1"/>
  <c r="H21" i="9"/>
  <c r="N21" s="1"/>
  <c r="B97" i="7"/>
  <c r="C97"/>
  <c r="I78"/>
  <c r="O83"/>
  <c r="A90" i="9"/>
  <c r="A119" i="7"/>
  <c r="F74" i="8"/>
  <c r="F41" i="7" l="1"/>
  <c r="L41" s="1"/>
  <c r="L41" i="9"/>
  <c r="F44"/>
  <c r="F44" i="7"/>
  <c r="L44" s="1"/>
  <c r="F29" i="9"/>
  <c r="F29" i="7"/>
  <c r="L29" s="1"/>
  <c r="F93" i="9"/>
  <c r="F92" i="7"/>
  <c r="L92" s="1"/>
  <c r="B83"/>
  <c r="B84" i="9"/>
  <c r="C83" i="7"/>
  <c r="C84" i="9"/>
  <c r="A83" i="7"/>
  <c r="A84" i="9"/>
  <c r="C53" i="8"/>
  <c r="B53"/>
  <c r="A53"/>
  <c r="O58" i="7"/>
  <c r="C58" i="9"/>
  <c r="B58"/>
  <c r="A58"/>
  <c r="F13" i="8"/>
  <c r="F43"/>
  <c r="F58"/>
  <c r="F66"/>
  <c r="F79"/>
  <c r="F82"/>
  <c r="F113"/>
  <c r="F117"/>
  <c r="F121"/>
  <c r="F51" i="9"/>
  <c r="L51" s="1"/>
  <c r="F78" i="8"/>
  <c r="A78"/>
  <c r="B78"/>
  <c r="C78"/>
  <c r="A89" i="7"/>
  <c r="B90" i="9"/>
  <c r="C90"/>
  <c r="F31" i="7"/>
  <c r="L31" s="1"/>
  <c r="K81"/>
  <c r="E103"/>
  <c r="K103" s="1"/>
  <c r="E104"/>
  <c r="K104" s="1"/>
  <c r="E105"/>
  <c r="K105" s="1"/>
  <c r="E106"/>
  <c r="K106" s="1"/>
  <c r="E107"/>
  <c r="K107" s="1"/>
  <c r="E108"/>
  <c r="K108" s="1"/>
  <c r="E109"/>
  <c r="K109" s="1"/>
  <c r="E110"/>
  <c r="K110" s="1"/>
  <c r="E111"/>
  <c r="K111" s="1"/>
  <c r="E113"/>
  <c r="K113" s="1"/>
  <c r="E114"/>
  <c r="K114" s="1"/>
  <c r="E115"/>
  <c r="K115" s="1"/>
  <c r="E116"/>
  <c r="K116" s="1"/>
  <c r="E117"/>
  <c r="K117" s="1"/>
  <c r="E118"/>
  <c r="K118" s="1"/>
  <c r="K120"/>
  <c r="K121"/>
  <c r="E122"/>
  <c r="K122" s="1"/>
  <c r="E123"/>
  <c r="K123" s="1"/>
  <c r="E124"/>
  <c r="K124" s="1"/>
  <c r="E125"/>
  <c r="K125" s="1"/>
  <c r="E126"/>
  <c r="K126" s="1"/>
  <c r="E127"/>
  <c r="K127" s="1"/>
  <c r="E128"/>
  <c r="K128" s="1"/>
  <c r="E129"/>
  <c r="K129" s="1"/>
  <c r="E130"/>
  <c r="K130" s="1"/>
  <c r="E131"/>
  <c r="K131" s="1"/>
  <c r="E132"/>
  <c r="K132" s="1"/>
  <c r="E133"/>
  <c r="K133" s="1"/>
  <c r="E134"/>
  <c r="K134" s="1"/>
  <c r="E102"/>
  <c r="K102" s="1"/>
  <c r="E137"/>
  <c r="K137" s="1"/>
  <c r="E95"/>
  <c r="K95" s="1"/>
  <c r="E90"/>
  <c r="E91"/>
  <c r="K91" s="1"/>
  <c r="E93"/>
  <c r="K93" s="1"/>
  <c r="E86"/>
  <c r="K86" s="1"/>
  <c r="E74"/>
  <c r="K74" s="1"/>
  <c r="E75"/>
  <c r="K75" s="1"/>
  <c r="E76"/>
  <c r="K76" s="1"/>
  <c r="E77"/>
  <c r="K77" s="1"/>
  <c r="E61"/>
  <c r="K61" s="1"/>
  <c r="E62"/>
  <c r="K62" s="1"/>
  <c r="E64"/>
  <c r="E65"/>
  <c r="K65" s="1"/>
  <c r="E66"/>
  <c r="K66" s="1"/>
  <c r="E67"/>
  <c r="K67" s="1"/>
  <c r="E68"/>
  <c r="K68" s="1"/>
  <c r="E69"/>
  <c r="K69" s="1"/>
  <c r="E70"/>
  <c r="K70" s="1"/>
  <c r="E71"/>
  <c r="K71" s="1"/>
  <c r="E60"/>
  <c r="E30"/>
  <c r="K30" s="1"/>
  <c r="E31"/>
  <c r="K31" s="1"/>
  <c r="E32"/>
  <c r="K32" s="1"/>
  <c r="E33"/>
  <c r="K33" s="1"/>
  <c r="E34"/>
  <c r="K34" s="1"/>
  <c r="E35"/>
  <c r="K35" s="1"/>
  <c r="E36"/>
  <c r="K36" s="1"/>
  <c r="E38"/>
  <c r="K38" s="1"/>
  <c r="E39"/>
  <c r="K39" s="1"/>
  <c r="E40"/>
  <c r="K40" s="1"/>
  <c r="E42"/>
  <c r="K42" s="1"/>
  <c r="E43"/>
  <c r="K43" s="1"/>
  <c r="E45"/>
  <c r="K45" s="1"/>
  <c r="E46"/>
  <c r="K46" s="1"/>
  <c r="E48"/>
  <c r="K48" s="1"/>
  <c r="E49"/>
  <c r="K49" s="1"/>
  <c r="E50"/>
  <c r="K50" s="1"/>
  <c r="E51"/>
  <c r="K51" s="1"/>
  <c r="E52"/>
  <c r="K52" s="1"/>
  <c r="E53"/>
  <c r="K53" s="1"/>
  <c r="E54"/>
  <c r="K54" s="1"/>
  <c r="E55"/>
  <c r="K55" s="1"/>
  <c r="E56"/>
  <c r="K56" s="1"/>
  <c r="E57"/>
  <c r="K57" s="1"/>
  <c r="E28"/>
  <c r="K28" s="1"/>
  <c r="E11"/>
  <c r="K11" s="1"/>
  <c r="E12"/>
  <c r="K12" s="1"/>
  <c r="E13"/>
  <c r="K13" s="1"/>
  <c r="E14"/>
  <c r="K14" s="1"/>
  <c r="E15"/>
  <c r="K15" s="1"/>
  <c r="E16"/>
  <c r="K16" s="1"/>
  <c r="E17"/>
  <c r="K17" s="1"/>
  <c r="E18"/>
  <c r="K18" s="1"/>
  <c r="E22"/>
  <c r="K22" s="1"/>
  <c r="E23"/>
  <c r="K23" s="1"/>
  <c r="E24"/>
  <c r="K24" s="1"/>
  <c r="E10"/>
  <c r="K10" s="1"/>
  <c r="C43" i="8"/>
  <c r="B43"/>
  <c r="A43"/>
  <c r="O48" i="7"/>
  <c r="F48"/>
  <c r="L48" s="1"/>
  <c r="C48" i="9"/>
  <c r="B48" i="7"/>
  <c r="A48" i="9"/>
  <c r="C100" i="8"/>
  <c r="B100"/>
  <c r="A100"/>
  <c r="C72"/>
  <c r="B72"/>
  <c r="A72"/>
  <c r="F72"/>
  <c r="F89"/>
  <c r="F100"/>
  <c r="F13" i="9"/>
  <c r="L13" s="1"/>
  <c r="F22" i="8"/>
  <c r="F44"/>
  <c r="F61"/>
  <c r="F73" i="7"/>
  <c r="L73" s="1"/>
  <c r="F69" i="8"/>
  <c r="F82" i="9"/>
  <c r="L82" s="1"/>
  <c r="F87"/>
  <c r="F96" i="7"/>
  <c r="F105" i="9"/>
  <c r="F99" i="8"/>
  <c r="F103"/>
  <c r="O81" i="7"/>
  <c r="B82" i="9"/>
  <c r="C81" i="7"/>
  <c r="A82" i="9"/>
  <c r="F110"/>
  <c r="F114" i="7"/>
  <c r="L114" s="1"/>
  <c r="O115" i="9"/>
  <c r="O114" i="7"/>
  <c r="A115" i="9"/>
  <c r="C114" i="7"/>
  <c r="B115" i="9"/>
  <c r="F9" i="8"/>
  <c r="F25"/>
  <c r="F59"/>
  <c r="F70" i="7"/>
  <c r="F75"/>
  <c r="L75" s="1"/>
  <c r="F83" i="8"/>
  <c r="F96" i="9" s="1"/>
  <c r="L96" s="1"/>
  <c r="F93" i="8"/>
  <c r="F111" i="7"/>
  <c r="L111" s="1"/>
  <c r="F121"/>
  <c r="L121" s="1"/>
  <c r="F139" i="9"/>
  <c r="K36"/>
  <c r="C31" i="8"/>
  <c r="B31"/>
  <c r="A31"/>
  <c r="O36" i="7"/>
  <c r="C36"/>
  <c r="B36" i="9"/>
  <c r="A36" i="7"/>
  <c r="O135" i="9"/>
  <c r="O125"/>
  <c r="O124"/>
  <c r="K71"/>
  <c r="F120" i="8"/>
  <c r="C120"/>
  <c r="B120"/>
  <c r="A120"/>
  <c r="F110"/>
  <c r="C110"/>
  <c r="B110"/>
  <c r="A110"/>
  <c r="C109"/>
  <c r="B109"/>
  <c r="A109"/>
  <c r="C63"/>
  <c r="B63"/>
  <c r="A63"/>
  <c r="O132" i="7"/>
  <c r="O133"/>
  <c r="O134"/>
  <c r="O124"/>
  <c r="O123"/>
  <c r="O70"/>
  <c r="C70"/>
  <c r="B71" i="9"/>
  <c r="A71"/>
  <c r="F135"/>
  <c r="C135"/>
  <c r="B135"/>
  <c r="A133" i="7"/>
  <c r="F124"/>
  <c r="L124" s="1"/>
  <c r="C124"/>
  <c r="B125" i="9"/>
  <c r="A124" i="7"/>
  <c r="C123"/>
  <c r="B124" i="9"/>
  <c r="A123" i="7"/>
  <c r="F71"/>
  <c r="L71" s="1"/>
  <c r="F108" i="8"/>
  <c r="F129" i="9"/>
  <c r="F118" i="8"/>
  <c r="F38"/>
  <c r="F64"/>
  <c r="F120" i="7"/>
  <c r="L120" s="1"/>
  <c r="F50"/>
  <c r="L50" s="1"/>
  <c r="F94" i="8"/>
  <c r="F117" i="9"/>
  <c r="O67"/>
  <c r="C64" i="8"/>
  <c r="B64"/>
  <c r="A64"/>
  <c r="C59"/>
  <c r="B59"/>
  <c r="A59"/>
  <c r="O71" i="7"/>
  <c r="O67"/>
  <c r="O62"/>
  <c r="O66"/>
  <c r="C71"/>
  <c r="B71"/>
  <c r="A72" i="9"/>
  <c r="A66" i="7"/>
  <c r="C114" i="8"/>
  <c r="B114"/>
  <c r="A114"/>
  <c r="K96" i="9"/>
  <c r="C83" i="8"/>
  <c r="B83"/>
  <c r="A83"/>
  <c r="A96" i="9" s="1"/>
  <c r="E96" i="7"/>
  <c r="C96" i="9"/>
  <c r="B95" i="7"/>
  <c r="A95"/>
  <c r="F62" i="9"/>
  <c r="L62" s="1"/>
  <c r="O129"/>
  <c r="O128" i="7"/>
  <c r="O127"/>
  <c r="C128"/>
  <c r="B128"/>
  <c r="A129" i="9"/>
  <c r="E104"/>
  <c r="K104" s="1"/>
  <c r="E105"/>
  <c r="K105" s="1"/>
  <c r="E106"/>
  <c r="K106" s="1"/>
  <c r="E107"/>
  <c r="K107" s="1"/>
  <c r="E108"/>
  <c r="K108" s="1"/>
  <c r="E109"/>
  <c r="K109" s="1"/>
  <c r="E110"/>
  <c r="K110" s="1"/>
  <c r="E111"/>
  <c r="K111" s="1"/>
  <c r="E112"/>
  <c r="K112" s="1"/>
  <c r="E114"/>
  <c r="E116"/>
  <c r="K116" s="1"/>
  <c r="E117"/>
  <c r="K117" s="1"/>
  <c r="E118"/>
  <c r="K118" s="1"/>
  <c r="E119"/>
  <c r="K119" s="1"/>
  <c r="E120"/>
  <c r="K120" s="1"/>
  <c r="E121"/>
  <c r="K121" s="1"/>
  <c r="E122"/>
  <c r="K122" s="1"/>
  <c r="E123"/>
  <c r="K123" s="1"/>
  <c r="E126"/>
  <c r="K126" s="1"/>
  <c r="E127"/>
  <c r="K127" s="1"/>
  <c r="E128"/>
  <c r="K128" s="1"/>
  <c r="E130"/>
  <c r="K130" s="1"/>
  <c r="E131"/>
  <c r="K131" s="1"/>
  <c r="E132"/>
  <c r="K132" s="1"/>
  <c r="E133"/>
  <c r="K133" s="1"/>
  <c r="E136"/>
  <c r="E10"/>
  <c r="K10" s="1"/>
  <c r="O133"/>
  <c r="O127"/>
  <c r="O128"/>
  <c r="O120"/>
  <c r="C113" i="8"/>
  <c r="B113"/>
  <c r="A113"/>
  <c r="C118"/>
  <c r="B118"/>
  <c r="A118"/>
  <c r="C105"/>
  <c r="B105"/>
  <c r="A105"/>
  <c r="C133" i="9"/>
  <c r="B133"/>
  <c r="A133"/>
  <c r="C127" i="7"/>
  <c r="B127"/>
  <c r="A127"/>
  <c r="A120" i="9"/>
  <c r="O116"/>
  <c r="O115" i="7"/>
  <c r="C101" i="8"/>
  <c r="B101"/>
  <c r="A101"/>
  <c r="C115" i="7"/>
  <c r="B116" i="9"/>
  <c r="A116"/>
  <c r="B90" i="8"/>
  <c r="B89"/>
  <c r="B96"/>
  <c r="F12" i="9"/>
  <c r="F14"/>
  <c r="F16" i="7"/>
  <c r="L16" s="1"/>
  <c r="F16" i="8"/>
  <c r="F28"/>
  <c r="F35" i="9"/>
  <c r="F52"/>
  <c r="F70"/>
  <c r="F77"/>
  <c r="L77" s="1"/>
  <c r="F96" i="8"/>
  <c r="F104"/>
  <c r="F123" i="9"/>
  <c r="F126" i="7"/>
  <c r="L126" s="1"/>
  <c r="F130"/>
  <c r="L130" s="1"/>
  <c r="O122" i="9"/>
  <c r="C107" i="8"/>
  <c r="B107"/>
  <c r="A107"/>
  <c r="O121" i="7"/>
  <c r="C122" i="9"/>
  <c r="B121" i="7"/>
  <c r="A122" i="9"/>
  <c r="F10" i="8"/>
  <c r="F18" i="9"/>
  <c r="F30" i="8"/>
  <c r="F80"/>
  <c r="A127" i="9"/>
  <c r="A123"/>
  <c r="A11" i="7"/>
  <c r="A12" i="9"/>
  <c r="A13"/>
  <c r="A14"/>
  <c r="A15" i="7"/>
  <c r="A16" i="9"/>
  <c r="A17"/>
  <c r="A18"/>
  <c r="A22"/>
  <c r="A23"/>
  <c r="A24" i="7"/>
  <c r="A28" i="9"/>
  <c r="A30"/>
  <c r="A31" i="7"/>
  <c r="A32"/>
  <c r="A33"/>
  <c r="A34" i="9"/>
  <c r="A35"/>
  <c r="A38"/>
  <c r="A39" i="7"/>
  <c r="A40"/>
  <c r="A42"/>
  <c r="A43"/>
  <c r="A45"/>
  <c r="A46"/>
  <c r="A49"/>
  <c r="A50"/>
  <c r="A51" i="9"/>
  <c r="A52"/>
  <c r="A53" i="7"/>
  <c r="A54"/>
  <c r="A55"/>
  <c r="A56" i="9"/>
  <c r="A57"/>
  <c r="A60" i="7"/>
  <c r="A61"/>
  <c r="A62" i="9"/>
  <c r="A64"/>
  <c r="A65"/>
  <c r="A67" i="7"/>
  <c r="A69" i="9"/>
  <c r="A70"/>
  <c r="A74"/>
  <c r="A74" i="7"/>
  <c r="A75"/>
  <c r="A77" i="9"/>
  <c r="A78"/>
  <c r="A80"/>
  <c r="A85" i="7"/>
  <c r="A86"/>
  <c r="A89" i="9"/>
  <c r="A90" i="7"/>
  <c r="A91"/>
  <c r="A94" i="9"/>
  <c r="A96" i="7"/>
  <c r="A101" i="9"/>
  <c r="A103"/>
  <c r="A104"/>
  <c r="A104" i="7"/>
  <c r="A106" i="9"/>
  <c r="A106" i="7"/>
  <c r="A108" i="9"/>
  <c r="A109"/>
  <c r="A110"/>
  <c r="A110" i="7"/>
  <c r="A112" i="9"/>
  <c r="A114"/>
  <c r="A117"/>
  <c r="A117" i="7"/>
  <c r="A118"/>
  <c r="A121" i="9"/>
  <c r="A125" i="7"/>
  <c r="A129"/>
  <c r="A131" i="9"/>
  <c r="A131" i="7"/>
  <c r="A132"/>
  <c r="A136" i="9"/>
  <c r="A138"/>
  <c r="A137" i="7"/>
  <c r="A10"/>
  <c r="F78" i="9"/>
  <c r="H78" s="1"/>
  <c r="N78" s="1"/>
  <c r="K78"/>
  <c r="O130"/>
  <c r="C69" i="8"/>
  <c r="B69"/>
  <c r="A69"/>
  <c r="C115"/>
  <c r="B115"/>
  <c r="A115"/>
  <c r="C78" i="9"/>
  <c r="B77" i="7"/>
  <c r="C129"/>
  <c r="B129"/>
  <c r="K45" i="9"/>
  <c r="C40" i="8"/>
  <c r="B40"/>
  <c r="A40"/>
  <c r="O45" i="7"/>
  <c r="C45" i="9"/>
  <c r="B45"/>
  <c r="O11"/>
  <c r="O12"/>
  <c r="O13"/>
  <c r="O15"/>
  <c r="O16"/>
  <c r="O17"/>
  <c r="O18"/>
  <c r="O23"/>
  <c r="O24"/>
  <c r="O138"/>
  <c r="O121"/>
  <c r="O123"/>
  <c r="O131"/>
  <c r="O132"/>
  <c r="O134"/>
  <c r="O136"/>
  <c r="O112"/>
  <c r="C97" i="8"/>
  <c r="B97"/>
  <c r="A97"/>
  <c r="O111" i="7"/>
  <c r="C111"/>
  <c r="B111"/>
  <c r="O108" i="9"/>
  <c r="C93" i="8"/>
  <c r="C94"/>
  <c r="B93"/>
  <c r="A93"/>
  <c r="O107" i="7"/>
  <c r="C107"/>
  <c r="B108" i="9"/>
  <c r="O102"/>
  <c r="O100"/>
  <c r="O95"/>
  <c r="O79"/>
  <c r="C29" i="8"/>
  <c r="B29"/>
  <c r="A29"/>
  <c r="O34" i="7"/>
  <c r="C34" i="9"/>
  <c r="B34" i="7"/>
  <c r="O61" i="9"/>
  <c r="O62"/>
  <c r="O65"/>
  <c r="O68"/>
  <c r="O104"/>
  <c r="O106"/>
  <c r="O109"/>
  <c r="K18"/>
  <c r="C16" i="8"/>
  <c r="B16"/>
  <c r="A16"/>
  <c r="O18" i="7"/>
  <c r="C18"/>
  <c r="B18" i="9"/>
  <c r="C91" i="8"/>
  <c r="B91"/>
  <c r="A91"/>
  <c r="O105" i="7"/>
  <c r="C105"/>
  <c r="B106" i="9"/>
  <c r="K80"/>
  <c r="K12"/>
  <c r="C10" i="8"/>
  <c r="B10"/>
  <c r="A10"/>
  <c r="O12" i="7"/>
  <c r="C12" i="9"/>
  <c r="B12" i="7"/>
  <c r="K79"/>
  <c r="K136" i="9"/>
  <c r="K97"/>
  <c r="K95"/>
  <c r="C84" i="8"/>
  <c r="B84"/>
  <c r="A84"/>
  <c r="A97" i="9" s="1"/>
  <c r="C121" i="8"/>
  <c r="B121"/>
  <c r="A121"/>
  <c r="C56"/>
  <c r="B56"/>
  <c r="A56"/>
  <c r="C60"/>
  <c r="B60"/>
  <c r="A60"/>
  <c r="K62" i="9"/>
  <c r="O94" i="7"/>
  <c r="C96"/>
  <c r="B97" i="9"/>
  <c r="C134" i="7"/>
  <c r="B134"/>
  <c r="C67"/>
  <c r="B67"/>
  <c r="C62"/>
  <c r="B62" i="9"/>
  <c r="K76"/>
  <c r="C67" i="8"/>
  <c r="B67"/>
  <c r="A67"/>
  <c r="C75" i="7"/>
  <c r="B76" i="9"/>
  <c r="C119" i="8"/>
  <c r="B119"/>
  <c r="A119"/>
  <c r="C123"/>
  <c r="B123"/>
  <c r="A123"/>
  <c r="C89"/>
  <c r="A89"/>
  <c r="C34"/>
  <c r="B34"/>
  <c r="A34"/>
  <c r="C132" i="7"/>
  <c r="B134" i="9"/>
  <c r="C104"/>
  <c r="B103" i="7"/>
  <c r="C39"/>
  <c r="B39" i="9"/>
  <c r="B137" i="7"/>
  <c r="C137"/>
  <c r="O11"/>
  <c r="O13"/>
  <c r="O15"/>
  <c r="O16"/>
  <c r="O17"/>
  <c r="O23"/>
  <c r="O24"/>
  <c r="O30"/>
  <c r="O31"/>
  <c r="O32"/>
  <c r="O33"/>
  <c r="O38"/>
  <c r="O40"/>
  <c r="O42"/>
  <c r="O50"/>
  <c r="O51"/>
  <c r="O52"/>
  <c r="O53"/>
  <c r="O54"/>
  <c r="O55"/>
  <c r="O56"/>
  <c r="O61"/>
  <c r="O65"/>
  <c r="O69"/>
  <c r="O74"/>
  <c r="O78"/>
  <c r="O79"/>
  <c r="O99"/>
  <c r="O100"/>
  <c r="O108"/>
  <c r="O120"/>
  <c r="O122"/>
  <c r="O130"/>
  <c r="O131"/>
  <c r="O136"/>
  <c r="E139" i="9"/>
  <c r="K139" s="1"/>
  <c r="E138"/>
  <c r="K138" s="1"/>
  <c r="E103"/>
  <c r="E91"/>
  <c r="K91" s="1"/>
  <c r="E92"/>
  <c r="K92" s="1"/>
  <c r="E94"/>
  <c r="K94" s="1"/>
  <c r="E89"/>
  <c r="E86"/>
  <c r="K86" s="1"/>
  <c r="E87"/>
  <c r="K87" s="1"/>
  <c r="E75"/>
  <c r="K75" s="1"/>
  <c r="E77"/>
  <c r="K77" s="1"/>
  <c r="E74"/>
  <c r="K74" s="1"/>
  <c r="E61"/>
  <c r="K61" s="1"/>
  <c r="E64"/>
  <c r="E65"/>
  <c r="E69"/>
  <c r="K69" s="1"/>
  <c r="E70"/>
  <c r="K70" s="1"/>
  <c r="E60"/>
  <c r="E30"/>
  <c r="E31"/>
  <c r="E32"/>
  <c r="E33"/>
  <c r="E35"/>
  <c r="K35" s="1"/>
  <c r="E38"/>
  <c r="K38" s="1"/>
  <c r="E40"/>
  <c r="E42"/>
  <c r="K42" s="1"/>
  <c r="E43"/>
  <c r="K43" s="1"/>
  <c r="E46"/>
  <c r="K46" s="1"/>
  <c r="E49"/>
  <c r="K49" s="1"/>
  <c r="E50"/>
  <c r="K50" s="1"/>
  <c r="E51"/>
  <c r="E52"/>
  <c r="E53"/>
  <c r="E54"/>
  <c r="E55"/>
  <c r="E56"/>
  <c r="E57"/>
  <c r="E27" s="1"/>
  <c r="E28"/>
  <c r="K28" s="1"/>
  <c r="E11"/>
  <c r="K11" s="1"/>
  <c r="E13"/>
  <c r="K13" s="1"/>
  <c r="E14"/>
  <c r="K14" s="1"/>
  <c r="E15"/>
  <c r="K15" s="1"/>
  <c r="E16"/>
  <c r="K16" s="1"/>
  <c r="E17"/>
  <c r="K17" s="1"/>
  <c r="E22"/>
  <c r="K22" s="1"/>
  <c r="E23"/>
  <c r="E24"/>
  <c r="K114"/>
  <c r="E101"/>
  <c r="K101" s="1"/>
  <c r="K79"/>
  <c r="A5"/>
  <c r="E124" i="8"/>
  <c r="C122"/>
  <c r="B122"/>
  <c r="A122"/>
  <c r="C117"/>
  <c r="B117"/>
  <c r="A117"/>
  <c r="C116"/>
  <c r="B116"/>
  <c r="A116"/>
  <c r="C112"/>
  <c r="B112"/>
  <c r="A112"/>
  <c r="C111"/>
  <c r="B111"/>
  <c r="A111"/>
  <c r="C108"/>
  <c r="B108"/>
  <c r="A108"/>
  <c r="C106"/>
  <c r="B106"/>
  <c r="A106"/>
  <c r="C104"/>
  <c r="B104"/>
  <c r="A104"/>
  <c r="C103"/>
  <c r="B103"/>
  <c r="A103"/>
  <c r="C102"/>
  <c r="B102"/>
  <c r="A102"/>
  <c r="C99"/>
  <c r="B99"/>
  <c r="A99"/>
  <c r="C96"/>
  <c r="A96"/>
  <c r="C95"/>
  <c r="B95"/>
  <c r="A95"/>
  <c r="B94"/>
  <c r="A94"/>
  <c r="C92"/>
  <c r="B92"/>
  <c r="A92"/>
  <c r="C90"/>
  <c r="A90"/>
  <c r="C88"/>
  <c r="B88"/>
  <c r="A88"/>
  <c r="C87"/>
  <c r="B87"/>
  <c r="A87"/>
  <c r="C82"/>
  <c r="B82"/>
  <c r="A82"/>
  <c r="C80"/>
  <c r="B80"/>
  <c r="A80"/>
  <c r="C79"/>
  <c r="B79"/>
  <c r="A79"/>
  <c r="C77"/>
  <c r="B77"/>
  <c r="A77"/>
  <c r="C76"/>
  <c r="B76"/>
  <c r="A76"/>
  <c r="C75"/>
  <c r="B75"/>
  <c r="A75"/>
  <c r="C70"/>
  <c r="B70"/>
  <c r="A70"/>
  <c r="C68"/>
  <c r="B68"/>
  <c r="A68"/>
  <c r="C66"/>
  <c r="B66"/>
  <c r="A66"/>
  <c r="C65"/>
  <c r="B65"/>
  <c r="A65"/>
  <c r="C62"/>
  <c r="B62"/>
  <c r="A62"/>
  <c r="C61"/>
  <c r="B61"/>
  <c r="A61"/>
  <c r="C58"/>
  <c r="B58"/>
  <c r="A58"/>
  <c r="C57"/>
  <c r="B57"/>
  <c r="A57"/>
  <c r="C55"/>
  <c r="B55"/>
  <c r="A55"/>
  <c r="C54"/>
  <c r="B54"/>
  <c r="A54"/>
  <c r="C52"/>
  <c r="B52"/>
  <c r="A52"/>
  <c r="C51"/>
  <c r="B51"/>
  <c r="A51"/>
  <c r="C50"/>
  <c r="B50"/>
  <c r="A50"/>
  <c r="C49"/>
  <c r="B49"/>
  <c r="A49"/>
  <c r="C48"/>
  <c r="B48"/>
  <c r="A48"/>
  <c r="C47"/>
  <c r="B47"/>
  <c r="A47"/>
  <c r="C46"/>
  <c r="B46"/>
  <c r="A46"/>
  <c r="C45"/>
  <c r="B45"/>
  <c r="A45"/>
  <c r="C44"/>
  <c r="B44"/>
  <c r="A44"/>
  <c r="C41"/>
  <c r="B41"/>
  <c r="A41"/>
  <c r="C38"/>
  <c r="B38"/>
  <c r="A38"/>
  <c r="C37"/>
  <c r="B37"/>
  <c r="A37"/>
  <c r="C35"/>
  <c r="B35"/>
  <c r="A35"/>
  <c r="C33"/>
  <c r="B33"/>
  <c r="A33"/>
  <c r="C30"/>
  <c r="B30"/>
  <c r="A30"/>
  <c r="C28"/>
  <c r="B28"/>
  <c r="A28"/>
  <c r="C27"/>
  <c r="B27"/>
  <c r="A27"/>
  <c r="C26"/>
  <c r="B26"/>
  <c r="A26"/>
  <c r="C25"/>
  <c r="B25"/>
  <c r="A25"/>
  <c r="C23"/>
  <c r="B23"/>
  <c r="A23"/>
  <c r="C22"/>
  <c r="B22"/>
  <c r="A22"/>
  <c r="C21"/>
  <c r="B21"/>
  <c r="A21"/>
  <c r="C20"/>
  <c r="B20"/>
  <c r="A20"/>
  <c r="C15"/>
  <c r="B15"/>
  <c r="A15"/>
  <c r="C14"/>
  <c r="B14"/>
  <c r="A14"/>
  <c r="C13"/>
  <c r="B13"/>
  <c r="A13"/>
  <c r="F12"/>
  <c r="C12"/>
  <c r="B12"/>
  <c r="A12"/>
  <c r="C11"/>
  <c r="B11"/>
  <c r="A11"/>
  <c r="C9"/>
  <c r="B9"/>
  <c r="A9"/>
  <c r="C8"/>
  <c r="B8"/>
  <c r="A8"/>
  <c r="A4"/>
  <c r="C79" i="7"/>
  <c r="B80" i="9"/>
  <c r="C74" i="7"/>
  <c r="B74"/>
  <c r="C11" i="9"/>
  <c r="B11" i="7"/>
  <c r="C120"/>
  <c r="B121" i="9"/>
  <c r="C52" i="7"/>
  <c r="B52" i="9"/>
  <c r="A42"/>
  <c r="C42"/>
  <c r="B42"/>
  <c r="C16" i="7"/>
  <c r="B16"/>
  <c r="C33" i="9"/>
  <c r="B33"/>
  <c r="C123"/>
  <c r="B122" i="7"/>
  <c r="C70" i="9"/>
  <c r="B70"/>
  <c r="C13"/>
  <c r="B13" i="7"/>
  <c r="C40" i="9"/>
  <c r="B40"/>
  <c r="C56"/>
  <c r="B56"/>
  <c r="C15"/>
  <c r="B15" i="7"/>
  <c r="C54"/>
  <c r="B54"/>
  <c r="C53" i="9"/>
  <c r="B53"/>
  <c r="C32" i="7"/>
  <c r="B32"/>
  <c r="C31" i="9"/>
  <c r="B31" i="7"/>
  <c r="C30"/>
  <c r="B30"/>
  <c r="C131" i="9"/>
  <c r="B130" i="7"/>
  <c r="A64"/>
  <c r="C132" i="9"/>
  <c r="B131" i="7"/>
  <c r="C65" i="9"/>
  <c r="B65" i="7"/>
  <c r="C55"/>
  <c r="B55" i="9"/>
  <c r="C51" i="7"/>
  <c r="B51"/>
  <c r="C50"/>
  <c r="B50"/>
  <c r="C38"/>
  <c r="B38"/>
  <c r="C24"/>
  <c r="B24" i="9"/>
  <c r="C23" i="7"/>
  <c r="B23" i="9"/>
  <c r="F23" i="7"/>
  <c r="L23" s="1"/>
  <c r="C17"/>
  <c r="B17"/>
  <c r="B119" i="9"/>
  <c r="C119"/>
  <c r="E136" i="7"/>
  <c r="K136" s="1"/>
  <c r="E100"/>
  <c r="K100" s="1"/>
  <c r="K90"/>
  <c r="E88"/>
  <c r="K88" s="1"/>
  <c r="E85"/>
  <c r="K85" s="1"/>
  <c r="E73"/>
  <c r="K73" s="1"/>
  <c r="B14" i="9"/>
  <c r="B22"/>
  <c r="B28"/>
  <c r="B35"/>
  <c r="B43"/>
  <c r="B46" i="7"/>
  <c r="B49"/>
  <c r="B57" i="9"/>
  <c r="B60" i="7"/>
  <c r="B61" i="9"/>
  <c r="B64"/>
  <c r="B68" i="7"/>
  <c r="B74" i="9"/>
  <c r="B77"/>
  <c r="B85" i="7"/>
  <c r="B87" i="9"/>
  <c r="B89"/>
  <c r="B91"/>
  <c r="B91" i="7"/>
  <c r="B94" i="9"/>
  <c r="B101"/>
  <c r="B103"/>
  <c r="B104" i="7"/>
  <c r="B106"/>
  <c r="B109" i="9"/>
  <c r="B110"/>
  <c r="B111"/>
  <c r="B114"/>
  <c r="B117"/>
  <c r="B118"/>
  <c r="B126"/>
  <c r="B126" i="7"/>
  <c r="B136"/>
  <c r="B10" i="9"/>
  <c r="C14"/>
  <c r="C22"/>
  <c r="C28"/>
  <c r="C35" i="7"/>
  <c r="C43" i="9"/>
  <c r="C46" i="7"/>
  <c r="C49" i="9"/>
  <c r="C57"/>
  <c r="C60"/>
  <c r="C61" i="7"/>
  <c r="C64" i="9"/>
  <c r="C68" i="7"/>
  <c r="C74" i="9"/>
  <c r="C77"/>
  <c r="C86"/>
  <c r="C87"/>
  <c r="C89"/>
  <c r="C90" i="7"/>
  <c r="C92" i="9"/>
  <c r="C94"/>
  <c r="C101"/>
  <c r="C102" i="7"/>
  <c r="C105" i="9"/>
  <c r="C107"/>
  <c r="C108" i="7"/>
  <c r="C109"/>
  <c r="C111" i="9"/>
  <c r="C114"/>
  <c r="C116" i="7"/>
  <c r="C117"/>
  <c r="C126" i="9"/>
  <c r="C127"/>
  <c r="C136" i="7"/>
  <c r="C10"/>
  <c r="A5"/>
  <c r="K78"/>
  <c r="F43" i="9"/>
  <c r="F74" i="7"/>
  <c r="A30"/>
  <c r="F116" i="8"/>
  <c r="F107" i="9"/>
  <c r="F94"/>
  <c r="F28" i="7"/>
  <c r="F118"/>
  <c r="L118" s="1"/>
  <c r="F47" i="8"/>
  <c r="F45"/>
  <c r="A111" i="9"/>
  <c r="A68" i="7"/>
  <c r="A49" i="9"/>
  <c r="A13" i="7"/>
  <c r="A77"/>
  <c r="A39" i="9"/>
  <c r="F106" i="8"/>
  <c r="F90"/>
  <c r="F88" i="7"/>
  <c r="F79"/>
  <c r="F68" i="8"/>
  <c r="F33" i="7"/>
  <c r="L33" s="1"/>
  <c r="F23" i="8"/>
  <c r="F37"/>
  <c r="F109" i="9"/>
  <c r="L109" s="1"/>
  <c r="F21" i="8"/>
  <c r="F92"/>
  <c r="F110" i="7"/>
  <c r="L110" s="1"/>
  <c r="F60" i="8"/>
  <c r="F112"/>
  <c r="A126" i="9"/>
  <c r="F69"/>
  <c r="F14" i="8"/>
  <c r="F133" i="9"/>
  <c r="B108" i="7"/>
  <c r="A61" i="9"/>
  <c r="A130" i="7"/>
  <c r="A105"/>
  <c r="A73"/>
  <c r="A56"/>
  <c r="B18"/>
  <c r="A65"/>
  <c r="A100"/>
  <c r="A52"/>
  <c r="A93"/>
  <c r="A53" i="9"/>
  <c r="A105"/>
  <c r="A51" i="7"/>
  <c r="A57"/>
  <c r="F102" i="8"/>
  <c r="F54" i="9"/>
  <c r="F88" i="8"/>
  <c r="F84"/>
  <c r="F97" i="9" s="1"/>
  <c r="F46" i="7"/>
  <c r="L46" s="1"/>
  <c r="F22" i="9"/>
  <c r="F90" i="7"/>
  <c r="F30"/>
  <c r="L30" s="1"/>
  <c r="F49" i="8"/>
  <c r="A35" i="7"/>
  <c r="A16"/>
  <c r="A14"/>
  <c r="A122"/>
  <c r="A71"/>
  <c r="F8" i="8"/>
  <c r="F10" i="9"/>
  <c r="F122" i="8"/>
  <c r="F138" i="9"/>
  <c r="F111" i="8"/>
  <c r="F117" i="7"/>
  <c r="F97" i="8"/>
  <c r="F95"/>
  <c r="F108" i="9"/>
  <c r="F104"/>
  <c r="F100" i="7"/>
  <c r="F87" i="8"/>
  <c r="F92" i="9"/>
  <c r="F67" i="8"/>
  <c r="F62"/>
  <c r="F65" i="7"/>
  <c r="L65" s="1"/>
  <c r="F56" i="8"/>
  <c r="F54"/>
  <c r="F60" i="9"/>
  <c r="F41" i="8"/>
  <c r="F40" i="9"/>
  <c r="L40" s="1"/>
  <c r="F35" i="8"/>
  <c r="F38" i="7"/>
  <c r="L38" s="1"/>
  <c r="F33" i="8"/>
  <c r="F29"/>
  <c r="F20"/>
  <c r="A120" i="7"/>
  <c r="A113"/>
  <c r="A108"/>
  <c r="A107" i="9"/>
  <c r="A92"/>
  <c r="A88" i="7"/>
  <c r="A34"/>
  <c r="A24" i="9"/>
  <c r="A11"/>
  <c r="F95" i="7"/>
  <c r="L95" s="1"/>
  <c r="F65" i="8"/>
  <c r="F51"/>
  <c r="F11"/>
  <c r="F114"/>
  <c r="F76"/>
  <c r="F66" i="7"/>
  <c r="L66" s="1"/>
  <c r="A70"/>
  <c r="A124" i="9"/>
  <c r="A135"/>
  <c r="A36"/>
  <c r="C22" i="7"/>
  <c r="C97" i="9"/>
  <c r="A132"/>
  <c r="A118"/>
  <c r="A87"/>
  <c r="A46"/>
  <c r="A38" i="7"/>
  <c r="A15" i="9"/>
  <c r="F52" i="7"/>
  <c r="L52" s="1"/>
  <c r="F136" i="9"/>
  <c r="F134"/>
  <c r="H134" s="1"/>
  <c r="N134" s="1"/>
  <c r="F129" i="7"/>
  <c r="L129" s="1"/>
  <c r="F109" i="8"/>
  <c r="F124" i="9"/>
  <c r="L124" s="1"/>
  <c r="F105" i="8"/>
  <c r="F106" i="9"/>
  <c r="F61"/>
  <c r="F55" i="8"/>
  <c r="F57" i="7"/>
  <c r="F52" i="8"/>
  <c r="F48"/>
  <c r="F46"/>
  <c r="F34"/>
  <c r="F31"/>
  <c r="F17" i="7"/>
  <c r="F15" i="8"/>
  <c r="A119" i="9"/>
  <c r="A116" i="7"/>
  <c r="A111"/>
  <c r="A109"/>
  <c r="A76" i="9"/>
  <c r="A31"/>
  <c r="A28" i="7"/>
  <c r="A18"/>
  <c r="F107" i="8"/>
  <c r="F128" i="9"/>
  <c r="F75" i="8"/>
  <c r="F85" i="7"/>
  <c r="F131"/>
  <c r="L131" s="1"/>
  <c r="F40" i="8"/>
  <c r="F55" i="7"/>
  <c r="A22"/>
  <c r="F50" i="8"/>
  <c r="F57"/>
  <c r="F115"/>
  <c r="F91"/>
  <c r="F77"/>
  <c r="F53" i="9"/>
  <c r="L53" s="1"/>
  <c r="F49"/>
  <c r="F11"/>
  <c r="F119" i="8"/>
  <c r="F24" i="9"/>
  <c r="F123" i="8"/>
  <c r="F63"/>
  <c r="A114" i="7"/>
  <c r="F64" i="9"/>
  <c r="A81" i="7"/>
  <c r="A48"/>
  <c r="F26" i="8"/>
  <c r="F51" i="7"/>
  <c r="L51" s="1"/>
  <c r="H11" i="9" l="1"/>
  <c r="N11" s="1"/>
  <c r="E100"/>
  <c r="K100" s="1"/>
  <c r="E99" i="7"/>
  <c r="K99" s="1"/>
  <c r="K57" i="9"/>
  <c r="H54"/>
  <c r="N54" s="1"/>
  <c r="E102"/>
  <c r="K102" s="1"/>
  <c r="K103"/>
  <c r="E59" i="7"/>
  <c r="K59" s="1"/>
  <c r="E72"/>
  <c r="K72" s="1"/>
  <c r="H49" i="9"/>
  <c r="N49" s="1"/>
  <c r="H61"/>
  <c r="N61" s="1"/>
  <c r="H92"/>
  <c r="N92" s="1"/>
  <c r="E85"/>
  <c r="K85" s="1"/>
  <c r="E26"/>
  <c r="K26" s="1"/>
  <c r="E73"/>
  <c r="K73" s="1"/>
  <c r="I43"/>
  <c r="K60" i="7"/>
  <c r="B96" i="9"/>
  <c r="F95"/>
  <c r="L95" s="1"/>
  <c r="A10"/>
  <c r="E88"/>
  <c r="K88" s="1"/>
  <c r="K60"/>
  <c r="E59"/>
  <c r="K59" s="1"/>
  <c r="K64"/>
  <c r="E63"/>
  <c r="K63" s="1"/>
  <c r="K64" i="7"/>
  <c r="E63"/>
  <c r="K63" s="1"/>
  <c r="B89"/>
  <c r="C48"/>
  <c r="F81"/>
  <c r="L81" s="1"/>
  <c r="C128" i="9"/>
  <c r="C108"/>
  <c r="B118" i="7"/>
  <c r="C68" i="9"/>
  <c r="C45" i="7"/>
  <c r="B11" i="9"/>
  <c r="C16"/>
  <c r="B122"/>
  <c r="B39" i="7"/>
  <c r="F59" i="9"/>
  <c r="F120"/>
  <c r="H120" s="1"/>
  <c r="N120" s="1"/>
  <c r="F119" i="7"/>
  <c r="L119" s="1"/>
  <c r="B120" i="9"/>
  <c r="B119" i="7"/>
  <c r="C120" i="9"/>
  <c r="C119" i="7"/>
  <c r="B90"/>
  <c r="B69"/>
  <c r="C121" i="9"/>
  <c r="B24" i="7"/>
  <c r="C66"/>
  <c r="C66" i="9"/>
  <c r="B67"/>
  <c r="B66"/>
  <c r="C35"/>
  <c r="C82"/>
  <c r="F109" i="7"/>
  <c r="L109" s="1"/>
  <c r="B72" i="9"/>
  <c r="F72"/>
  <c r="H72" s="1"/>
  <c r="N72" s="1"/>
  <c r="C121" i="7"/>
  <c r="F94"/>
  <c r="L94" s="1"/>
  <c r="K96"/>
  <c r="E94"/>
  <c r="K94" s="1"/>
  <c r="H82" i="9"/>
  <c r="N82" s="1"/>
  <c r="F13" i="7"/>
  <c r="L13" s="1"/>
  <c r="F128"/>
  <c r="L128" s="1"/>
  <c r="F69"/>
  <c r="L69" s="1"/>
  <c r="F48" i="9"/>
  <c r="H48" s="1"/>
  <c r="N48" s="1"/>
  <c r="C106"/>
  <c r="C39"/>
  <c r="B70" i="7"/>
  <c r="F125" i="9"/>
  <c r="L125" s="1"/>
  <c r="B133" i="7"/>
  <c r="B68" i="9"/>
  <c r="B107" i="7"/>
  <c r="B96"/>
  <c r="L44" i="9"/>
  <c r="H44"/>
  <c r="N44" s="1"/>
  <c r="H128"/>
  <c r="N128" s="1"/>
  <c r="K89"/>
  <c r="E9"/>
  <c r="E25"/>
  <c r="K25" s="1"/>
  <c r="C17"/>
  <c r="B123"/>
  <c r="B13"/>
  <c r="B57" i="7"/>
  <c r="C57"/>
  <c r="C69" i="9"/>
  <c r="L88" i="7"/>
  <c r="L93" i="9"/>
  <c r="H93"/>
  <c r="N93" s="1"/>
  <c r="L29"/>
  <c r="H29"/>
  <c r="N29" s="1"/>
  <c r="B138"/>
  <c r="B88" i="7"/>
  <c r="L28"/>
  <c r="H43" i="9"/>
  <c r="N43" s="1"/>
  <c r="I10"/>
  <c r="O10" s="1"/>
  <c r="F53" i="7"/>
  <c r="L53" s="1"/>
  <c r="F86"/>
  <c r="L86" s="1"/>
  <c r="L97" i="9"/>
  <c r="L134"/>
  <c r="L92"/>
  <c r="I105"/>
  <c r="O105" s="1"/>
  <c r="I87"/>
  <c r="E137"/>
  <c r="K137" s="1"/>
  <c r="I117"/>
  <c r="O117" s="1"/>
  <c r="F31"/>
  <c r="H31" s="1"/>
  <c r="N31" s="1"/>
  <c r="F104" i="7"/>
  <c r="L104" s="1"/>
  <c r="F115" i="9"/>
  <c r="L115" s="1"/>
  <c r="C95" i="7"/>
  <c r="C18" i="9"/>
  <c r="C124"/>
  <c r="F71"/>
  <c r="H71" s="1"/>
  <c r="N71" s="1"/>
  <c r="C116"/>
  <c r="F127"/>
  <c r="L127" s="1"/>
  <c r="C77" i="7"/>
  <c r="B45"/>
  <c r="F12"/>
  <c r="L12" s="1"/>
  <c r="B132"/>
  <c r="C109" i="9"/>
  <c r="F60" i="7"/>
  <c r="L61" i="9"/>
  <c r="C104" i="7"/>
  <c r="C131"/>
  <c r="B92" i="9"/>
  <c r="C13" i="7"/>
  <c r="B110"/>
  <c r="F33" i="9"/>
  <c r="H33" s="1"/>
  <c r="N33" s="1"/>
  <c r="C49" i="7"/>
  <c r="C53"/>
  <c r="C60"/>
  <c r="C42"/>
  <c r="C31"/>
  <c r="B104" i="9"/>
  <c r="F61" i="7"/>
  <c r="L61" s="1"/>
  <c r="H53" i="9"/>
  <c r="N53" s="1"/>
  <c r="F38"/>
  <c r="L38" s="1"/>
  <c r="L11"/>
  <c r="H109"/>
  <c r="N109" s="1"/>
  <c r="B16"/>
  <c r="C76" i="7"/>
  <c r="H62" i="9"/>
  <c r="N62" s="1"/>
  <c r="F74"/>
  <c r="I74" s="1"/>
  <c r="B115" i="7"/>
  <c r="F89" i="9"/>
  <c r="L89" s="1"/>
  <c r="C46"/>
  <c r="C112"/>
  <c r="B75" i="7"/>
  <c r="F76" i="9"/>
  <c r="H76" s="1"/>
  <c r="N76" s="1"/>
  <c r="F137" i="7"/>
  <c r="L137" s="1"/>
  <c r="C67" i="9"/>
  <c r="F35" i="7"/>
  <c r="L35" s="1"/>
  <c r="B34" i="9"/>
  <c r="B55" i="7"/>
  <c r="C93"/>
  <c r="C125" i="9"/>
  <c r="C133" i="7"/>
  <c r="B132" i="9"/>
  <c r="F137"/>
  <c r="F122" i="7"/>
  <c r="L122" s="1"/>
  <c r="B78" i="9"/>
  <c r="B15"/>
  <c r="C12" i="7"/>
  <c r="F18"/>
  <c r="L18" s="1"/>
  <c r="F50" i="9"/>
  <c r="L50" s="1"/>
  <c r="B139"/>
  <c r="B38"/>
  <c r="B136"/>
  <c r="B62" i="7"/>
  <c r="L10" i="9"/>
  <c r="C89" i="7"/>
  <c r="L54" i="9"/>
  <c r="C138"/>
  <c r="C73" i="7"/>
  <c r="B17" i="9"/>
  <c r="C117"/>
  <c r="F23"/>
  <c r="H23" s="1"/>
  <c r="N23" s="1"/>
  <c r="C91" i="7"/>
  <c r="F106"/>
  <c r="L106" s="1"/>
  <c r="F54"/>
  <c r="L54" s="1"/>
  <c r="B28"/>
  <c r="C115" i="9"/>
  <c r="B116" i="7"/>
  <c r="C62" i="9"/>
  <c r="C34" i="7"/>
  <c r="C122"/>
  <c r="C129" i="9"/>
  <c r="B112"/>
  <c r="C76"/>
  <c r="B79" i="7"/>
  <c r="B52"/>
  <c r="B36"/>
  <c r="C110"/>
  <c r="C125"/>
  <c r="F133"/>
  <c r="L133" s="1"/>
  <c r="B124"/>
  <c r="C32" i="9"/>
  <c r="F121"/>
  <c r="L121" s="1"/>
  <c r="C130"/>
  <c r="C136"/>
  <c r="C24"/>
  <c r="C14" i="7"/>
  <c r="C54" i="9"/>
  <c r="F122"/>
  <c r="C130" i="7"/>
  <c r="B66"/>
  <c r="B12" i="9"/>
  <c r="B105" i="7"/>
  <c r="C139" i="9"/>
  <c r="B128"/>
  <c r="F76" i="7"/>
  <c r="L76" s="1"/>
  <c r="F77"/>
  <c r="L77" s="1"/>
  <c r="H77" i="9"/>
  <c r="N77" s="1"/>
  <c r="L78"/>
  <c r="L43"/>
  <c r="E9" i="7"/>
  <c r="H10" i="9"/>
  <c r="N10" s="1"/>
  <c r="H124"/>
  <c r="N124" s="1"/>
  <c r="F10" i="7"/>
  <c r="F57" i="9"/>
  <c r="I57" s="1"/>
  <c r="H40"/>
  <c r="N40" s="1"/>
  <c r="F91"/>
  <c r="H91" s="1"/>
  <c r="N91" s="1"/>
  <c r="I49"/>
  <c r="F132"/>
  <c r="H132" s="1"/>
  <c r="N132" s="1"/>
  <c r="L128"/>
  <c r="F107" i="7"/>
  <c r="L107" s="1"/>
  <c r="B127" i="9"/>
  <c r="B76" i="7"/>
  <c r="F136"/>
  <c r="L136" s="1"/>
  <c r="C10" i="9"/>
  <c r="F80"/>
  <c r="B93" i="7"/>
  <c r="B102"/>
  <c r="C86"/>
  <c r="B42"/>
  <c r="C118"/>
  <c r="B31" i="9"/>
  <c r="C103"/>
  <c r="C126" i="7"/>
  <c r="C118" i="9"/>
  <c r="F93" i="7"/>
  <c r="L93" s="1"/>
  <c r="B33"/>
  <c r="B109"/>
  <c r="C80" i="9"/>
  <c r="B53" i="7"/>
  <c r="B30" i="9"/>
  <c r="B54"/>
  <c r="C11" i="7"/>
  <c r="B46" i="9"/>
  <c r="F83" i="7"/>
  <c r="L83" s="1"/>
  <c r="F84" i="9"/>
  <c r="F90"/>
  <c r="L90" s="1"/>
  <c r="L79" i="7"/>
  <c r="H117" i="9"/>
  <c r="N117" s="1"/>
  <c r="H139"/>
  <c r="N139" s="1"/>
  <c r="H87"/>
  <c r="N87" s="1"/>
  <c r="L87"/>
  <c r="F105" i="7"/>
  <c r="L105" s="1"/>
  <c r="H70" i="9"/>
  <c r="N70" s="1"/>
  <c r="L70"/>
  <c r="I35"/>
  <c r="H35"/>
  <c r="N35" s="1"/>
  <c r="H129"/>
  <c r="N129" s="1"/>
  <c r="L129"/>
  <c r="L49"/>
  <c r="F22" i="7"/>
  <c r="L22" s="1"/>
  <c r="B22"/>
  <c r="B35"/>
  <c r="B113"/>
  <c r="F30" i="9"/>
  <c r="L30" s="1"/>
  <c r="B10" i="7"/>
  <c r="F65" i="9"/>
  <c r="H65" s="1"/>
  <c r="N65" s="1"/>
  <c r="C40" i="7"/>
  <c r="F119" i="9"/>
  <c r="H119" s="1"/>
  <c r="N119" s="1"/>
  <c r="F103" i="7"/>
  <c r="L103" s="1"/>
  <c r="A79"/>
  <c r="B51" i="9"/>
  <c r="A69" i="7"/>
  <c r="C61" i="9"/>
  <c r="A12" i="7"/>
  <c r="F68"/>
  <c r="L68" s="1"/>
  <c r="C110" i="9"/>
  <c r="B86" i="7"/>
  <c r="C106"/>
  <c r="C72" i="9"/>
  <c r="F108" i="7"/>
  <c r="L108" s="1"/>
  <c r="B117"/>
  <c r="C91" i="9"/>
  <c r="B23" i="7"/>
  <c r="C103"/>
  <c r="F131" i="9"/>
  <c r="A23" i="7"/>
  <c r="F75" i="9"/>
  <c r="C15" i="7"/>
  <c r="C56"/>
  <c r="C30" i="9"/>
  <c r="A68"/>
  <c r="F14" i="7"/>
  <c r="L14" s="1"/>
  <c r="A134" i="9"/>
  <c r="A75"/>
  <c r="C134"/>
  <c r="C52"/>
  <c r="B50"/>
  <c r="B69"/>
  <c r="C75"/>
  <c r="B65"/>
  <c r="A128"/>
  <c r="A107" i="7"/>
  <c r="C69"/>
  <c r="B129" i="9"/>
  <c r="A76" i="7"/>
  <c r="A103"/>
  <c r="A91" i="9"/>
  <c r="A136" i="7"/>
  <c r="B130" i="9"/>
  <c r="A121" i="7"/>
  <c r="A45" i="9"/>
  <c r="C33" i="7"/>
  <c r="A55" i="9"/>
  <c r="A33"/>
  <c r="H52"/>
  <c r="N52" s="1"/>
  <c r="L52"/>
  <c r="H110"/>
  <c r="N110" s="1"/>
  <c r="I110"/>
  <c r="O110" s="1"/>
  <c r="L110"/>
  <c r="L69"/>
  <c r="H69"/>
  <c r="N69" s="1"/>
  <c r="I69"/>
  <c r="L117"/>
  <c r="I77"/>
  <c r="I92"/>
  <c r="F89" i="7"/>
  <c r="L89" s="1"/>
  <c r="C88"/>
  <c r="F101" i="9"/>
  <c r="L101" s="1"/>
  <c r="F24" i="7"/>
  <c r="L24" s="1"/>
  <c r="C50" i="9"/>
  <c r="F28"/>
  <c r="C85" i="7"/>
  <c r="C38" i="9"/>
  <c r="F130"/>
  <c r="H130" s="1"/>
  <c r="N130" s="1"/>
  <c r="L35"/>
  <c r="B48"/>
  <c r="B49"/>
  <c r="B43" i="7"/>
  <c r="C65"/>
  <c r="B81"/>
  <c r="F46" i="9"/>
  <c r="I46" s="1"/>
  <c r="B114" i="7"/>
  <c r="A17"/>
  <c r="A40" i="9"/>
  <c r="B40" i="7"/>
  <c r="B120"/>
  <c r="B125"/>
  <c r="C51" i="9"/>
  <c r="C36"/>
  <c r="B131"/>
  <c r="B100" i="7"/>
  <c r="A125" i="9"/>
  <c r="C71"/>
  <c r="B123" i="7"/>
  <c r="B60" i="9"/>
  <c r="B64" i="7"/>
  <c r="B73"/>
  <c r="B86" i="9"/>
  <c r="B56" i="7"/>
  <c r="F111" i="9"/>
  <c r="C64" i="7"/>
  <c r="F112" i="9"/>
  <c r="A32"/>
  <c r="A50"/>
  <c r="A134" i="7"/>
  <c r="A67" i="9"/>
  <c r="B32"/>
  <c r="C23"/>
  <c r="B105"/>
  <c r="B75"/>
  <c r="C55"/>
  <c r="F116" i="7"/>
  <c r="L116" s="1"/>
  <c r="A102"/>
  <c r="A130" i="9"/>
  <c r="A128" i="7"/>
  <c r="A62"/>
  <c r="A139" i="9"/>
  <c r="A43"/>
  <c r="A86"/>
  <c r="F62" i="7"/>
  <c r="L62" s="1"/>
  <c r="A115"/>
  <c r="F16" i="9"/>
  <c r="A54"/>
  <c r="A126" i="7"/>
  <c r="A60" i="9"/>
  <c r="F86"/>
  <c r="I86" s="1"/>
  <c r="F123" i="7"/>
  <c r="L123" s="1"/>
  <c r="F17" i="9"/>
  <c r="L17" s="1"/>
  <c r="F127" i="7"/>
  <c r="L127" s="1"/>
  <c r="L105" i="9"/>
  <c r="L139"/>
  <c r="I139"/>
  <c r="O139" s="1"/>
  <c r="L74" i="7"/>
  <c r="B107" i="9"/>
  <c r="C113" i="7"/>
  <c r="F49"/>
  <c r="L49" s="1"/>
  <c r="F64"/>
  <c r="F11"/>
  <c r="L11" s="1"/>
  <c r="F55" i="9"/>
  <c r="F134" i="7"/>
  <c r="L134" s="1"/>
  <c r="F132"/>
  <c r="L132" s="1"/>
  <c r="F91"/>
  <c r="L91" s="1"/>
  <c r="C100"/>
  <c r="C43"/>
  <c r="C28"/>
  <c r="B14"/>
  <c r="E25"/>
  <c r="B58"/>
  <c r="F53" i="8"/>
  <c r="A58" i="7"/>
  <c r="C58"/>
  <c r="E27"/>
  <c r="K27" s="1"/>
  <c r="L135" i="9"/>
  <c r="H135"/>
  <c r="N135" s="1"/>
  <c r="E135" i="7"/>
  <c r="K135" s="1"/>
  <c r="E87"/>
  <c r="K87" s="1"/>
  <c r="E84"/>
  <c r="K84" s="1"/>
  <c r="E26"/>
  <c r="K26" s="1"/>
  <c r="H51" i="9"/>
  <c r="N51" s="1"/>
  <c r="E101" i="7"/>
  <c r="K101" s="1"/>
  <c r="B61"/>
  <c r="L18" i="9"/>
  <c r="H18"/>
  <c r="N18" s="1"/>
  <c r="L12"/>
  <c r="H12"/>
  <c r="N12" s="1"/>
  <c r="L123"/>
  <c r="H123"/>
  <c r="N123" s="1"/>
  <c r="H14"/>
  <c r="N14" s="1"/>
  <c r="I14"/>
  <c r="O14" s="1"/>
  <c r="L14"/>
  <c r="F126"/>
  <c r="F125" i="7"/>
  <c r="L125" s="1"/>
  <c r="F116" i="9"/>
  <c r="F115" i="7"/>
  <c r="L115" s="1"/>
  <c r="F113"/>
  <c r="L113" s="1"/>
  <c r="F114" i="9"/>
  <c r="F102" i="7"/>
  <c r="F103" i="9"/>
  <c r="F67" i="7"/>
  <c r="L67" s="1"/>
  <c r="F68" i="9"/>
  <c r="F56" i="7"/>
  <c r="L56" s="1"/>
  <c r="F56" i="9"/>
  <c r="F42"/>
  <c r="F42" i="7"/>
  <c r="L42" s="1"/>
  <c r="F34"/>
  <c r="L34" s="1"/>
  <c r="F34" i="9"/>
  <c r="H13"/>
  <c r="N13" s="1"/>
  <c r="H105"/>
  <c r="N105" s="1"/>
  <c r="F118"/>
  <c r="F43" i="7"/>
  <c r="L43" s="1"/>
  <c r="F70" i="8"/>
  <c r="F27"/>
  <c r="F101"/>
  <c r="K27" i="9"/>
  <c r="F99" i="7"/>
  <c r="L99" s="1"/>
  <c r="L100"/>
  <c r="L108" i="9"/>
  <c r="H108"/>
  <c r="N108" s="1"/>
  <c r="L104"/>
  <c r="H104"/>
  <c r="N104" s="1"/>
  <c r="L55" i="7"/>
  <c r="H133" i="9"/>
  <c r="N133" s="1"/>
  <c r="L133"/>
  <c r="I107"/>
  <c r="O107" s="1"/>
  <c r="H107"/>
  <c r="N107" s="1"/>
  <c r="L107"/>
  <c r="I94"/>
  <c r="L94"/>
  <c r="H94"/>
  <c r="N94" s="1"/>
  <c r="L85" i="7"/>
  <c r="L17"/>
  <c r="H22" i="9"/>
  <c r="N22" s="1"/>
  <c r="L22"/>
  <c r="I22"/>
  <c r="O22" s="1"/>
  <c r="L90" i="7"/>
  <c r="H136" i="9"/>
  <c r="N136" s="1"/>
  <c r="L136"/>
  <c r="H138"/>
  <c r="N138" s="1"/>
  <c r="L138"/>
  <c r="L96" i="7"/>
  <c r="L24" i="9"/>
  <c r="H24"/>
  <c r="N24" s="1"/>
  <c r="L57" i="7"/>
  <c r="H106" i="9"/>
  <c r="N106" s="1"/>
  <c r="L106"/>
  <c r="I60"/>
  <c r="O60" s="1"/>
  <c r="L60"/>
  <c r="H60"/>
  <c r="N60" s="1"/>
  <c r="L117" i="7"/>
  <c r="L70"/>
  <c r="I64" i="9"/>
  <c r="O64" s="1"/>
  <c r="H64"/>
  <c r="N64" s="1"/>
  <c r="L64"/>
  <c r="F36" i="7"/>
  <c r="L36" s="1"/>
  <c r="F36" i="9"/>
  <c r="F39"/>
  <c r="F39" i="7"/>
  <c r="F67" i="9"/>
  <c r="F40" i="7"/>
  <c r="L40" s="1"/>
  <c r="L120" i="9" l="1"/>
  <c r="F84" i="7"/>
  <c r="L84" s="1"/>
  <c r="H74" i="9"/>
  <c r="N74" s="1"/>
  <c r="H95"/>
  <c r="N95" s="1"/>
  <c r="L60" i="7"/>
  <c r="F59"/>
  <c r="L59" s="1"/>
  <c r="L64"/>
  <c r="F63"/>
  <c r="L63" s="1"/>
  <c r="F63" i="9"/>
  <c r="E140"/>
  <c r="K140" s="1"/>
  <c r="K9" i="7"/>
  <c r="E138"/>
  <c r="K138" s="1"/>
  <c r="F78"/>
  <c r="L78" s="1"/>
  <c r="F79" i="9"/>
  <c r="L102" i="7"/>
  <c r="F101"/>
  <c r="L101" s="1"/>
  <c r="H80" i="9"/>
  <c r="N80" s="1"/>
  <c r="H38"/>
  <c r="N38" s="1"/>
  <c r="L76"/>
  <c r="L72"/>
  <c r="L71"/>
  <c r="K9"/>
  <c r="H30"/>
  <c r="N30" s="1"/>
  <c r="L48"/>
  <c r="L33"/>
  <c r="H125"/>
  <c r="N125" s="1"/>
  <c r="K25" i="7"/>
  <c r="H101" i="9"/>
  <c r="N101" s="1"/>
  <c r="H121"/>
  <c r="N121" s="1"/>
  <c r="L86"/>
  <c r="L31"/>
  <c r="H115"/>
  <c r="N115" s="1"/>
  <c r="H127"/>
  <c r="N127" s="1"/>
  <c r="H89"/>
  <c r="N89" s="1"/>
  <c r="F88"/>
  <c r="I88" s="1"/>
  <c r="O88" s="1"/>
  <c r="F87" i="7"/>
  <c r="L87" s="1"/>
  <c r="L28" i="9"/>
  <c r="L23"/>
  <c r="I89"/>
  <c r="H57"/>
  <c r="N57" s="1"/>
  <c r="L10" i="7"/>
  <c r="L130" i="9"/>
  <c r="I119"/>
  <c r="O119" s="1"/>
  <c r="H50"/>
  <c r="N50" s="1"/>
  <c r="F100"/>
  <c r="L100" s="1"/>
  <c r="L74"/>
  <c r="I91"/>
  <c r="L132"/>
  <c r="L65"/>
  <c r="F72" i="7"/>
  <c r="L72" s="1"/>
  <c r="L122" i="9"/>
  <c r="H122"/>
  <c r="N122" s="1"/>
  <c r="L80"/>
  <c r="L119"/>
  <c r="L91"/>
  <c r="F135" i="7"/>
  <c r="L135" s="1"/>
  <c r="L57" i="9"/>
  <c r="H79"/>
  <c r="N79" s="1"/>
  <c r="H90"/>
  <c r="N90" s="1"/>
  <c r="L84"/>
  <c r="H84"/>
  <c r="N84" s="1"/>
  <c r="I28"/>
  <c r="F26" i="7"/>
  <c r="L26" s="1"/>
  <c r="H28" i="9"/>
  <c r="N28" s="1"/>
  <c r="H17"/>
  <c r="N17" s="1"/>
  <c r="L75"/>
  <c r="H75"/>
  <c r="N75" s="1"/>
  <c r="F73"/>
  <c r="H131"/>
  <c r="N131" s="1"/>
  <c r="L131"/>
  <c r="L16"/>
  <c r="H16"/>
  <c r="N16" s="1"/>
  <c r="L112"/>
  <c r="H112"/>
  <c r="N112" s="1"/>
  <c r="L111"/>
  <c r="I111"/>
  <c r="O111" s="1"/>
  <c r="H111"/>
  <c r="N111" s="1"/>
  <c r="L46"/>
  <c r="H46"/>
  <c r="N46" s="1"/>
  <c r="F102"/>
  <c r="H102" s="1"/>
  <c r="N102" s="1"/>
  <c r="H86"/>
  <c r="N86" s="1"/>
  <c r="F85"/>
  <c r="L55"/>
  <c r="H55"/>
  <c r="N55" s="1"/>
  <c r="F58"/>
  <c r="F27" s="1"/>
  <c r="F58" i="7"/>
  <c r="F27" s="1"/>
  <c r="F124" i="8"/>
  <c r="I124" s="1"/>
  <c r="F15" i="9"/>
  <c r="F9" s="1"/>
  <c r="F15" i="7"/>
  <c r="F9" s="1"/>
  <c r="F32" i="9"/>
  <c r="F32" i="7"/>
  <c r="F45" i="9"/>
  <c r="F45" i="7"/>
  <c r="L45" s="1"/>
  <c r="L118" i="9"/>
  <c r="H118"/>
  <c r="N118" s="1"/>
  <c r="I118"/>
  <c r="O118" s="1"/>
  <c r="H34"/>
  <c r="N34" s="1"/>
  <c r="L34"/>
  <c r="L56"/>
  <c r="F26"/>
  <c r="H56"/>
  <c r="N56" s="1"/>
  <c r="H68"/>
  <c r="N68" s="1"/>
  <c r="L68"/>
  <c r="H103"/>
  <c r="N103" s="1"/>
  <c r="L103"/>
  <c r="I103"/>
  <c r="O103" s="1"/>
  <c r="I114"/>
  <c r="O114" s="1"/>
  <c r="H114"/>
  <c r="N114" s="1"/>
  <c r="L114"/>
  <c r="L42"/>
  <c r="H42"/>
  <c r="N42" s="1"/>
  <c r="L116"/>
  <c r="H116"/>
  <c r="N116" s="1"/>
  <c r="L126"/>
  <c r="I126"/>
  <c r="O126" s="1"/>
  <c r="H126"/>
  <c r="N126" s="1"/>
  <c r="H137"/>
  <c r="N137" s="1"/>
  <c r="L137"/>
  <c r="I137"/>
  <c r="O137" s="1"/>
  <c r="L39" i="7"/>
  <c r="H67" i="9"/>
  <c r="N67" s="1"/>
  <c r="L67"/>
  <c r="L39"/>
  <c r="H39"/>
  <c r="N39" s="1"/>
  <c r="H36"/>
  <c r="N36" s="1"/>
  <c r="L36"/>
  <c r="L63" l="1"/>
  <c r="H63"/>
  <c r="N63" s="1"/>
  <c r="F25" i="7"/>
  <c r="L25" s="1"/>
  <c r="F25" i="9"/>
  <c r="H25" s="1"/>
  <c r="N25" s="1"/>
  <c r="L32" i="7"/>
  <c r="H100" i="9"/>
  <c r="N100" s="1"/>
  <c r="H88"/>
  <c r="N88" s="1"/>
  <c r="L79"/>
  <c r="L102"/>
  <c r="L88"/>
  <c r="H73"/>
  <c r="N73" s="1"/>
  <c r="L73"/>
  <c r="I73"/>
  <c r="O73" s="1"/>
  <c r="L85"/>
  <c r="I85"/>
  <c r="O85" s="1"/>
  <c r="H85"/>
  <c r="N85" s="1"/>
  <c r="H58"/>
  <c r="L58"/>
  <c r="L58" i="7"/>
  <c r="L27"/>
  <c r="H124" i="8"/>
  <c r="H15" i="9"/>
  <c r="N15" s="1"/>
  <c r="L15"/>
  <c r="L26"/>
  <c r="I26"/>
  <c r="O26" s="1"/>
  <c r="H26"/>
  <c r="N26" s="1"/>
  <c r="L45"/>
  <c r="H45"/>
  <c r="N45" s="1"/>
  <c r="L32"/>
  <c r="H32"/>
  <c r="N32" s="1"/>
  <c r="L15" i="7"/>
  <c r="L59" i="9"/>
  <c r="I59"/>
  <c r="O59" s="1"/>
  <c r="H59"/>
  <c r="N59" s="1"/>
  <c r="F140" l="1"/>
  <c r="H140" s="1"/>
  <c r="N140" s="1"/>
  <c r="L9" i="7"/>
  <c r="F138"/>
  <c r="L138" s="1"/>
  <c r="L25" i="9"/>
  <c r="I25"/>
  <c r="O25" s="1"/>
  <c r="N58"/>
  <c r="H27"/>
  <c r="N27" s="1"/>
  <c r="L27"/>
  <c r="I27"/>
  <c r="O27" s="1"/>
  <c r="H9"/>
  <c r="N9" s="1"/>
  <c r="I9"/>
  <c r="O9" s="1"/>
  <c r="L9"/>
  <c r="L140" l="1"/>
  <c r="I140"/>
  <c r="O140" s="1"/>
  <c r="AA106" i="1"/>
  <c r="G119" i="7" s="1"/>
  <c r="AA119" i="1"/>
  <c r="AA125"/>
  <c r="AA14"/>
  <c r="G13" i="8" s="1"/>
  <c r="H13" s="1"/>
  <c r="AA22" i="1"/>
  <c r="G21" i="8" s="1"/>
  <c r="H21" s="1"/>
  <c r="AA83" i="1"/>
  <c r="AA54"/>
  <c r="G53" i="8" s="1"/>
  <c r="H53" s="1"/>
  <c r="AA101" i="1"/>
  <c r="G100" i="8" s="1"/>
  <c r="H100" s="1"/>
  <c r="AA38" i="1"/>
  <c r="G37" i="8" s="1"/>
  <c r="H37" s="1"/>
  <c r="AA92" i="1"/>
  <c r="G91" i="8" s="1"/>
  <c r="H91" s="1"/>
  <c r="AA36" i="1"/>
  <c r="G35" i="8" s="1"/>
  <c r="H35" s="1"/>
  <c r="AA75" i="1"/>
  <c r="G74" i="8" s="1"/>
  <c r="H74" s="1"/>
  <c r="AA65" i="1"/>
  <c r="G64" i="8" s="1"/>
  <c r="H64" s="1"/>
  <c r="AA46" i="1"/>
  <c r="G45" i="8" s="1"/>
  <c r="H45" s="1"/>
  <c r="AA13" i="1"/>
  <c r="G12" i="8" s="1"/>
  <c r="AA25" i="1"/>
  <c r="G24" i="8" s="1"/>
  <c r="H24" s="1"/>
  <c r="AA67" i="1"/>
  <c r="G66" i="8" s="1"/>
  <c r="H66" s="1"/>
  <c r="AA58" i="1"/>
  <c r="AA28"/>
  <c r="AA98"/>
  <c r="AA93"/>
  <c r="G92" i="8" s="1"/>
  <c r="AA60" i="1"/>
  <c r="G59" i="8" s="1"/>
  <c r="H59" s="1"/>
  <c r="AA107" i="1"/>
  <c r="G106" i="8" s="1"/>
  <c r="H106" s="1"/>
  <c r="AA47" i="1"/>
  <c r="G46" i="8" s="1"/>
  <c r="H46" s="1"/>
  <c r="AA84" i="1"/>
  <c r="G83" i="8" s="1"/>
  <c r="AA62" i="1"/>
  <c r="AA95"/>
  <c r="G94" i="8" s="1"/>
  <c r="H94" s="1"/>
  <c r="AA81" i="1"/>
  <c r="G80" i="8" s="1"/>
  <c r="AA79" i="1"/>
  <c r="G78" i="8" s="1"/>
  <c r="H78" s="1"/>
  <c r="AA48" i="1"/>
  <c r="G47" i="8" s="1"/>
  <c r="H47" s="1"/>
  <c r="AA70" i="1"/>
  <c r="G69" i="8" s="1"/>
  <c r="H69" s="1"/>
  <c r="AA77" i="1"/>
  <c r="G76" i="8" s="1"/>
  <c r="AA91" i="1"/>
  <c r="G90" i="8" s="1"/>
  <c r="AA64" i="1"/>
  <c r="G63" i="8" s="1"/>
  <c r="H63" s="1"/>
  <c r="AA31" i="1"/>
  <c r="G30" i="8" s="1"/>
  <c r="AA16" i="1"/>
  <c r="G15" i="8" s="1"/>
  <c r="H15" s="1"/>
  <c r="AA15" i="1"/>
  <c r="G14" i="8" s="1"/>
  <c r="H14" s="1"/>
  <c r="AA116" i="1"/>
  <c r="AA26"/>
  <c r="AA122"/>
  <c r="AA117"/>
  <c r="AA68"/>
  <c r="G67" i="8" s="1"/>
  <c r="H67" s="1"/>
  <c r="AA102" i="1"/>
  <c r="G101" i="8" s="1"/>
  <c r="H101" s="1"/>
  <c r="AA20" i="1"/>
  <c r="G19" i="8" s="1"/>
  <c r="H19" s="1"/>
  <c r="AA97" i="1"/>
  <c r="G96" i="8" s="1"/>
  <c r="AA113" i="1"/>
  <c r="G112" i="8" s="1"/>
  <c r="H112" s="1"/>
  <c r="AA112" i="1"/>
  <c r="G111" i="8" s="1"/>
  <c r="AA110" i="1"/>
  <c r="AA34"/>
  <c r="G33" i="8" s="1"/>
  <c r="H33" s="1"/>
  <c r="AA69" i="1"/>
  <c r="G68" i="8" s="1"/>
  <c r="AA49" i="1"/>
  <c r="G48" i="8" s="1"/>
  <c r="H48" s="1"/>
  <c r="AA80" i="1"/>
  <c r="AA52"/>
  <c r="G51" i="8" s="1"/>
  <c r="H51" s="1"/>
  <c r="AA39" i="1"/>
  <c r="G38" i="8" s="1"/>
  <c r="AA42" i="1"/>
  <c r="G41" i="8" s="1"/>
  <c r="AA121" i="1"/>
  <c r="G120" i="8" s="1"/>
  <c r="H120" s="1"/>
  <c r="AA61" i="1"/>
  <c r="AA115"/>
  <c r="G114" i="8" s="1"/>
  <c r="H114" s="1"/>
  <c r="AA114" i="1"/>
  <c r="AA21"/>
  <c r="G20" i="8" s="1"/>
  <c r="AA86" i="1"/>
  <c r="AA40"/>
  <c r="G39" i="8" s="1"/>
  <c r="H39" s="1"/>
  <c r="AA30" i="1"/>
  <c r="G29" i="8" s="1"/>
  <c r="H29" s="1"/>
  <c r="AA82" i="1"/>
  <c r="G81" i="8" s="1"/>
  <c r="H81" s="1"/>
  <c r="AA37" i="1"/>
  <c r="G36" i="8" s="1"/>
  <c r="H36" s="1"/>
  <c r="AA94" i="1"/>
  <c r="G93" i="8" s="1"/>
  <c r="H93" s="1"/>
  <c r="AA44" i="1"/>
  <c r="G43" i="8" s="1"/>
  <c r="H43" s="1"/>
  <c r="AA41" i="1"/>
  <c r="G40" i="8" s="1"/>
  <c r="H40" s="1"/>
  <c r="AA118" i="1"/>
  <c r="G117" i="8" s="1"/>
  <c r="H117" s="1"/>
  <c r="AA104" i="1"/>
  <c r="G103" i="8" s="1"/>
  <c r="AA120" i="1"/>
  <c r="G119" i="8" s="1"/>
  <c r="H119" s="1"/>
  <c r="AA59" i="1"/>
  <c r="G58" i="8" s="1"/>
  <c r="H58" s="1"/>
  <c r="AA57" i="1"/>
  <c r="G56" i="8" s="1"/>
  <c r="H56" s="1"/>
  <c r="AA109" i="1"/>
  <c r="G108" i="8" s="1"/>
  <c r="H108" s="1"/>
  <c r="AA35" i="1"/>
  <c r="G34" i="8" s="1"/>
  <c r="H34" s="1"/>
  <c r="AA90" i="1"/>
  <c r="G89" i="8" s="1"/>
  <c r="H89" s="1"/>
  <c r="AA108" i="1"/>
  <c r="AA63"/>
  <c r="G62" i="8" s="1"/>
  <c r="H62" s="1"/>
  <c r="AA23" i="1"/>
  <c r="G22" i="8" s="1"/>
  <c r="H22" s="1"/>
  <c r="AA111" i="1"/>
  <c r="G110" i="8" s="1"/>
  <c r="H110" s="1"/>
  <c r="AA96" i="1"/>
  <c r="G95" i="8" s="1"/>
  <c r="AA88" i="1"/>
  <c r="G87" i="8" s="1"/>
  <c r="H87" s="1"/>
  <c r="AA103" i="1"/>
  <c r="G102" i="8" s="1"/>
  <c r="AA124" i="1"/>
  <c r="G123" i="8" s="1"/>
  <c r="AA51" i="1"/>
  <c r="G50" i="8" s="1"/>
  <c r="H50" s="1"/>
  <c r="AA89" i="1"/>
  <c r="G88" i="8" s="1"/>
  <c r="AA56" i="1"/>
  <c r="G55" i="8" s="1"/>
  <c r="H55" s="1"/>
  <c r="AA105" i="1"/>
  <c r="G104" i="8" s="1"/>
  <c r="AA17" i="1"/>
  <c r="G16" i="8" s="1"/>
  <c r="H16" s="1"/>
  <c r="AA11" i="1"/>
  <c r="G10" i="8" s="1"/>
  <c r="H10" s="1"/>
  <c r="AA12" i="1"/>
  <c r="G11" i="8" s="1"/>
  <c r="H11" s="1"/>
  <c r="AA10" i="1"/>
  <c r="G9" i="8" s="1"/>
  <c r="H9" s="1"/>
  <c r="AA73" i="1"/>
  <c r="G72" i="8" s="1"/>
  <c r="H72" s="1"/>
  <c r="AA50" i="1"/>
  <c r="G49" i="8" s="1"/>
  <c r="H49" s="1"/>
  <c r="AA27" i="1"/>
  <c r="G26" i="8" s="1"/>
  <c r="H26" s="1"/>
  <c r="AA100" i="1"/>
  <c r="G99" i="8" s="1"/>
  <c r="AA85" i="1"/>
  <c r="G84" i="8" s="1"/>
  <c r="AA32" i="1"/>
  <c r="AA29"/>
  <c r="G28" i="8" s="1"/>
  <c r="H28" s="1"/>
  <c r="AA45" i="1"/>
  <c r="G44" i="8" s="1"/>
  <c r="AA123" i="1"/>
  <c r="G122" i="8" s="1"/>
  <c r="H122" s="1"/>
  <c r="AA53" i="1"/>
  <c r="G52" i="8" s="1"/>
  <c r="AA24" i="1"/>
  <c r="G23" i="8" s="1"/>
  <c r="AA78" i="1"/>
  <c r="G77" i="8" s="1"/>
  <c r="AA66" i="1"/>
  <c r="G65" i="8" s="1"/>
  <c r="AA55" i="1"/>
  <c r="G54" i="8" s="1"/>
  <c r="AA71" i="1"/>
  <c r="G70" i="8" s="1"/>
  <c r="H70" s="1"/>
  <c r="AA76" i="1"/>
  <c r="G75" i="8" s="1"/>
  <c r="AA9" i="1"/>
  <c r="G8" i="8" s="1"/>
  <c r="H119" i="7" l="1"/>
  <c r="N119" s="1"/>
  <c r="M119"/>
  <c r="G133"/>
  <c r="H133" s="1"/>
  <c r="N133" s="1"/>
  <c r="G38"/>
  <c r="M38" s="1"/>
  <c r="G81"/>
  <c r="M81" s="1"/>
  <c r="G101" i="9"/>
  <c r="G100" s="1"/>
  <c r="M100" s="1"/>
  <c r="G109" i="7"/>
  <c r="H109" s="1"/>
  <c r="N109" s="1"/>
  <c r="G122"/>
  <c r="H122" s="1"/>
  <c r="N122" s="1"/>
  <c r="G57"/>
  <c r="M57" s="1"/>
  <c r="G49"/>
  <c r="M49" s="1"/>
  <c r="G18"/>
  <c r="M18" s="1"/>
  <c r="G103" i="9"/>
  <c r="M103" s="1"/>
  <c r="G22" i="7"/>
  <c r="M22" s="1"/>
  <c r="G10"/>
  <c r="I10" s="1"/>
  <c r="O10" s="1"/>
  <c r="G86" i="9"/>
  <c r="G79" i="7"/>
  <c r="G60"/>
  <c r="G33"/>
  <c r="M33" s="1"/>
  <c r="G31"/>
  <c r="M31" s="1"/>
  <c r="G13"/>
  <c r="H13" s="1"/>
  <c r="N13" s="1"/>
  <c r="G137"/>
  <c r="I137" s="1"/>
  <c r="O137" s="1"/>
  <c r="G65"/>
  <c r="M65" s="1"/>
  <c r="G48"/>
  <c r="H48" s="1"/>
  <c r="N48" s="1"/>
  <c r="G107"/>
  <c r="H107" s="1"/>
  <c r="N107" s="1"/>
  <c r="G128"/>
  <c r="H128" s="1"/>
  <c r="N128" s="1"/>
  <c r="G43"/>
  <c r="M43" s="1"/>
  <c r="G53"/>
  <c r="M53" s="1"/>
  <c r="G110"/>
  <c r="H110" s="1"/>
  <c r="N110" s="1"/>
  <c r="G82" i="8"/>
  <c r="H82" s="1"/>
  <c r="G105"/>
  <c r="H105" s="1"/>
  <c r="M86" i="9"/>
  <c r="H8" i="8"/>
  <c r="I8"/>
  <c r="I75"/>
  <c r="H75"/>
  <c r="I54"/>
  <c r="H54"/>
  <c r="H52"/>
  <c r="I52"/>
  <c r="I44"/>
  <c r="H44"/>
  <c r="H84"/>
  <c r="G97" i="9"/>
  <c r="H99" i="8"/>
  <c r="I99"/>
  <c r="H104"/>
  <c r="I104"/>
  <c r="H88"/>
  <c r="I88"/>
  <c r="I123"/>
  <c r="H123"/>
  <c r="H95"/>
  <c r="I95"/>
  <c r="G107"/>
  <c r="H107" s="1"/>
  <c r="I20"/>
  <c r="H20"/>
  <c r="I38"/>
  <c r="H38"/>
  <c r="H96"/>
  <c r="I96"/>
  <c r="G116"/>
  <c r="H116" s="1"/>
  <c r="G121"/>
  <c r="H121" s="1"/>
  <c r="G25"/>
  <c r="H25" s="1"/>
  <c r="G115"/>
  <c r="H115" s="1"/>
  <c r="H83"/>
  <c r="G96" i="9"/>
  <c r="H65" i="8"/>
  <c r="I65"/>
  <c r="H77"/>
  <c r="I77"/>
  <c r="H23"/>
  <c r="I23"/>
  <c r="G31"/>
  <c r="H31" s="1"/>
  <c r="G82" i="9"/>
  <c r="M82" s="1"/>
  <c r="G18"/>
  <c r="M18" s="1"/>
  <c r="I102" i="8"/>
  <c r="H102"/>
  <c r="G65" i="9"/>
  <c r="M65" s="1"/>
  <c r="H103" i="8"/>
  <c r="I103"/>
  <c r="G97" i="7"/>
  <c r="G113" i="8"/>
  <c r="H113" s="1"/>
  <c r="G60"/>
  <c r="H60" s="1"/>
  <c r="I41"/>
  <c r="H41"/>
  <c r="G43" i="9"/>
  <c r="M43" s="1"/>
  <c r="G79" i="8"/>
  <c r="I68"/>
  <c r="H68"/>
  <c r="G109"/>
  <c r="H109" s="1"/>
  <c r="H111"/>
  <c r="I111"/>
  <c r="H80"/>
  <c r="I80"/>
  <c r="G69" i="9"/>
  <c r="M69" s="1"/>
  <c r="G68" i="7"/>
  <c r="G85" i="8"/>
  <c r="H30"/>
  <c r="I30"/>
  <c r="I12"/>
  <c r="H12"/>
  <c r="G94" i="9"/>
  <c r="M94" s="1"/>
  <c r="G93" i="7"/>
  <c r="G133" i="9"/>
  <c r="M133" s="1"/>
  <c r="G120"/>
  <c r="M120" s="1"/>
  <c r="G61" i="8"/>
  <c r="I90"/>
  <c r="H90"/>
  <c r="I76"/>
  <c r="H76"/>
  <c r="I92"/>
  <c r="H92"/>
  <c r="G97"/>
  <c r="H97" s="1"/>
  <c r="G27"/>
  <c r="H27" s="1"/>
  <c r="G64" i="9"/>
  <c r="G64" i="7"/>
  <c r="G57" i="8"/>
  <c r="G71" i="7"/>
  <c r="G118" i="8"/>
  <c r="H118" s="1"/>
  <c r="H22" i="7" l="1"/>
  <c r="N22" s="1"/>
  <c r="H81"/>
  <c r="N81" s="1"/>
  <c r="H57"/>
  <c r="N57" s="1"/>
  <c r="H49"/>
  <c r="N49" s="1"/>
  <c r="M10"/>
  <c r="M13"/>
  <c r="H33"/>
  <c r="N33" s="1"/>
  <c r="I110"/>
  <c r="O110" s="1"/>
  <c r="I109"/>
  <c r="O109" s="1"/>
  <c r="G40"/>
  <c r="M40" s="1"/>
  <c r="G17"/>
  <c r="M17" s="1"/>
  <c r="G38" i="9"/>
  <c r="M38" s="1"/>
  <c r="G33"/>
  <c r="M33" s="1"/>
  <c r="G108"/>
  <c r="M108" s="1"/>
  <c r="G13"/>
  <c r="M13" s="1"/>
  <c r="G96" i="7"/>
  <c r="M96" s="1"/>
  <c r="G85"/>
  <c r="M85" s="1"/>
  <c r="M107"/>
  <c r="M109"/>
  <c r="H18"/>
  <c r="N18" s="1"/>
  <c r="G129" i="9"/>
  <c r="M129" s="1"/>
  <c r="G100" i="7"/>
  <c r="M100" s="1"/>
  <c r="M64" i="9"/>
  <c r="I60" i="7"/>
  <c r="O60" s="1"/>
  <c r="H43"/>
  <c r="N43" s="1"/>
  <c r="H65"/>
  <c r="N65" s="1"/>
  <c r="H79"/>
  <c r="N79" s="1"/>
  <c r="G87" i="9"/>
  <c r="M87" s="1"/>
  <c r="G102" i="7"/>
  <c r="H102" s="1"/>
  <c r="N102" s="1"/>
  <c r="G48" i="9"/>
  <c r="M48" s="1"/>
  <c r="G123"/>
  <c r="M123" s="1"/>
  <c r="G31"/>
  <c r="M31" s="1"/>
  <c r="G80"/>
  <c r="M80" s="1"/>
  <c r="G10"/>
  <c r="M10" s="1"/>
  <c r="M79" i="7"/>
  <c r="H38"/>
  <c r="N38" s="1"/>
  <c r="M122"/>
  <c r="H53"/>
  <c r="N53" s="1"/>
  <c r="M128"/>
  <c r="M48"/>
  <c r="M137"/>
  <c r="H31"/>
  <c r="N31" s="1"/>
  <c r="H10"/>
  <c r="N10" s="1"/>
  <c r="M101" i="9"/>
  <c r="G40"/>
  <c r="M40" s="1"/>
  <c r="G86" i="7"/>
  <c r="M86" s="1"/>
  <c r="G17" i="9"/>
  <c r="M17" s="1"/>
  <c r="G53"/>
  <c r="M53" s="1"/>
  <c r="G139"/>
  <c r="M139" s="1"/>
  <c r="M60" i="7"/>
  <c r="G49" i="9"/>
  <c r="M49" s="1"/>
  <c r="I49" i="7"/>
  <c r="O49" s="1"/>
  <c r="M133"/>
  <c r="I82" i="8"/>
  <c r="G72" i="9"/>
  <c r="M72" s="1"/>
  <c r="G111"/>
  <c r="M111" s="1"/>
  <c r="G135"/>
  <c r="M135" s="1"/>
  <c r="G22"/>
  <c r="M22" s="1"/>
  <c r="G110"/>
  <c r="M110" s="1"/>
  <c r="G57"/>
  <c r="M57" s="1"/>
  <c r="G60"/>
  <c r="M110" i="7"/>
  <c r="I43"/>
  <c r="O43" s="1"/>
  <c r="I22"/>
  <c r="O22" s="1"/>
  <c r="I57"/>
  <c r="O57" s="1"/>
  <c r="H60"/>
  <c r="N60" s="1"/>
  <c r="H137"/>
  <c r="N137" s="1"/>
  <c r="G105"/>
  <c r="G106" i="9"/>
  <c r="M106" s="1"/>
  <c r="G115"/>
  <c r="M115" s="1"/>
  <c r="G114" i="7"/>
  <c r="G75" i="9"/>
  <c r="M75" s="1"/>
  <c r="G74" i="7"/>
  <c r="G121" i="9"/>
  <c r="M121" s="1"/>
  <c r="G120" i="7"/>
  <c r="G52" i="9"/>
  <c r="M52" s="1"/>
  <c r="G52" i="7"/>
  <c r="I61" i="8"/>
  <c r="H61"/>
  <c r="M71" i="7"/>
  <c r="H71"/>
  <c r="N71" s="1"/>
  <c r="G29"/>
  <c r="G29" i="9"/>
  <c r="M29" s="1"/>
  <c r="G23" i="7"/>
  <c r="G23" i="9"/>
  <c r="M23" s="1"/>
  <c r="G58"/>
  <c r="M58" s="1"/>
  <c r="G58" i="7"/>
  <c r="G42"/>
  <c r="G42" i="9"/>
  <c r="M42" s="1"/>
  <c r="G83" i="7"/>
  <c r="G78" s="1"/>
  <c r="G84" i="9"/>
  <c r="M84" s="1"/>
  <c r="G50" i="7"/>
  <c r="G50" i="9"/>
  <c r="M50" s="1"/>
  <c r="I57" i="8"/>
  <c r="H57"/>
  <c r="G67" i="9"/>
  <c r="M67" s="1"/>
  <c r="G66" i="7"/>
  <c r="G51" i="9"/>
  <c r="M51" s="1"/>
  <c r="G51" i="7"/>
  <c r="G90" i="9"/>
  <c r="M90" s="1"/>
  <c r="G89" i="7"/>
  <c r="G71" i="9"/>
  <c r="M71" s="1"/>
  <c r="G70" i="7"/>
  <c r="I64"/>
  <c r="O64" s="1"/>
  <c r="H64"/>
  <c r="N64" s="1"/>
  <c r="M64"/>
  <c r="G112" i="9"/>
  <c r="M112" s="1"/>
  <c r="G111" i="7"/>
  <c r="G107" i="9"/>
  <c r="M107" s="1"/>
  <c r="G106" i="7"/>
  <c r="G95"/>
  <c r="G91"/>
  <c r="G92" i="9"/>
  <c r="M92" s="1"/>
  <c r="G35" i="7"/>
  <c r="G35" i="9"/>
  <c r="M35" s="1"/>
  <c r="G21"/>
  <c r="M21" s="1"/>
  <c r="G21" i="7"/>
  <c r="G56" i="9"/>
  <c r="M56" s="1"/>
  <c r="G56" i="7"/>
  <c r="H85" i="8"/>
  <c r="G98" i="9"/>
  <c r="G95" s="1"/>
  <c r="M95" s="1"/>
  <c r="G41"/>
  <c r="M41" s="1"/>
  <c r="G41" i="7"/>
  <c r="G125" i="9"/>
  <c r="M125" s="1"/>
  <c r="G124" i="7"/>
  <c r="G55" i="9"/>
  <c r="M55" s="1"/>
  <c r="G55" i="7"/>
  <c r="M68"/>
  <c r="H68"/>
  <c r="N68" s="1"/>
  <c r="I68"/>
  <c r="O68" s="1"/>
  <c r="H79" i="8"/>
  <c r="I79"/>
  <c r="G68" i="9"/>
  <c r="M68" s="1"/>
  <c r="G67" i="7"/>
  <c r="G128" i="9"/>
  <c r="M128" s="1"/>
  <c r="G127" i="7"/>
  <c r="G116" i="9"/>
  <c r="M116" s="1"/>
  <c r="G115" i="7"/>
  <c r="G126" i="9"/>
  <c r="M126" s="1"/>
  <c r="G125" i="7"/>
  <c r="G93" i="9"/>
  <c r="M93" s="1"/>
  <c r="G92" i="7"/>
  <c r="G118" i="9"/>
  <c r="M118" s="1"/>
  <c r="G117" i="7"/>
  <c r="G62" i="9"/>
  <c r="M62" s="1"/>
  <c r="G62" i="7"/>
  <c r="G104" i="9"/>
  <c r="G103" i="7"/>
  <c r="G24" i="9"/>
  <c r="M24" s="1"/>
  <c r="G24" i="7"/>
  <c r="G119" i="9"/>
  <c r="M119" s="1"/>
  <c r="G118" i="7"/>
  <c r="G11" i="9"/>
  <c r="M11" s="1"/>
  <c r="G11" i="7"/>
  <c r="G114" i="9"/>
  <c r="M114" s="1"/>
  <c r="G113" i="7"/>
  <c r="G28" i="9"/>
  <c r="G28" i="7"/>
  <c r="G74" i="9"/>
  <c r="G73" i="7"/>
  <c r="M96" i="9"/>
  <c r="H96"/>
  <c r="N96" s="1"/>
  <c r="G130"/>
  <c r="M130" s="1"/>
  <c r="G129" i="7"/>
  <c r="G30" i="9"/>
  <c r="M30" s="1"/>
  <c r="G30" i="7"/>
  <c r="G136" i="9"/>
  <c r="M136" s="1"/>
  <c r="G134" i="7"/>
  <c r="G131" i="9"/>
  <c r="M131" s="1"/>
  <c r="G130" i="7"/>
  <c r="G121"/>
  <c r="G122" i="9"/>
  <c r="M122" s="1"/>
  <c r="H97"/>
  <c r="N97" s="1"/>
  <c r="M97"/>
  <c r="G124" i="8"/>
  <c r="G15" i="7"/>
  <c r="G15" i="9"/>
  <c r="M15" s="1"/>
  <c r="G14" i="7"/>
  <c r="G14" i="9"/>
  <c r="M14" s="1"/>
  <c r="G109"/>
  <c r="M109" s="1"/>
  <c r="G108" i="7"/>
  <c r="G105" i="9"/>
  <c r="M105" s="1"/>
  <c r="G104" i="7"/>
  <c r="G32" i="9"/>
  <c r="M32" s="1"/>
  <c r="G32" i="7"/>
  <c r="G77"/>
  <c r="G78" i="9"/>
  <c r="M78" s="1"/>
  <c r="M93" i="7"/>
  <c r="H93"/>
  <c r="N93" s="1"/>
  <c r="I93"/>
  <c r="O93" s="1"/>
  <c r="G16" i="9"/>
  <c r="M16" s="1"/>
  <c r="G16" i="7"/>
  <c r="G77" i="9"/>
  <c r="M77" s="1"/>
  <c r="G76" i="7"/>
  <c r="G46" i="9"/>
  <c r="M46" s="1"/>
  <c r="G46" i="7"/>
  <c r="G34" i="9"/>
  <c r="M34" s="1"/>
  <c r="G34" i="7"/>
  <c r="G45" i="9"/>
  <c r="M45" s="1"/>
  <c r="G45" i="7"/>
  <c r="G117" i="9"/>
  <c r="M117" s="1"/>
  <c r="G116" i="7"/>
  <c r="G138" i="9"/>
  <c r="G136" i="7"/>
  <c r="G123"/>
  <c r="G124" i="9"/>
  <c r="M124" s="1"/>
  <c r="G91"/>
  <c r="M91" s="1"/>
  <c r="G90" i="7"/>
  <c r="M97"/>
  <c r="H97"/>
  <c r="N97" s="1"/>
  <c r="G36" i="9"/>
  <c r="M36" s="1"/>
  <c r="G36" i="7"/>
  <c r="G76" i="9"/>
  <c r="M76" s="1"/>
  <c r="G75" i="7"/>
  <c r="G127" i="9"/>
  <c r="M127" s="1"/>
  <c r="G126" i="7"/>
  <c r="G44" i="9"/>
  <c r="M44" s="1"/>
  <c r="G44" i="7"/>
  <c r="G132" i="9"/>
  <c r="M132" s="1"/>
  <c r="G131" i="7"/>
  <c r="G134" i="9"/>
  <c r="M134" s="1"/>
  <c r="G132" i="7"/>
  <c r="G39" i="9"/>
  <c r="M39" s="1"/>
  <c r="G39" i="7"/>
  <c r="G70" i="9"/>
  <c r="M70" s="1"/>
  <c r="G69" i="7"/>
  <c r="G61" i="9"/>
  <c r="M61" s="1"/>
  <c r="G61" i="7"/>
  <c r="G12" i="9"/>
  <c r="M12" s="1"/>
  <c r="G12" i="7"/>
  <c r="G54" i="9"/>
  <c r="M54" s="1"/>
  <c r="G54" i="7"/>
  <c r="H96"/>
  <c r="N96" s="1"/>
  <c r="G89" i="9"/>
  <c r="G88" i="7"/>
  <c r="H40" l="1"/>
  <c r="N40" s="1"/>
  <c r="G99"/>
  <c r="H99" s="1"/>
  <c r="N99" s="1"/>
  <c r="H100"/>
  <c r="N100" s="1"/>
  <c r="G94"/>
  <c r="H17"/>
  <c r="N17" s="1"/>
  <c r="G84"/>
  <c r="M84" s="1"/>
  <c r="H85"/>
  <c r="N85" s="1"/>
  <c r="I85"/>
  <c r="O85" s="1"/>
  <c r="M102"/>
  <c r="G59"/>
  <c r="G63"/>
  <c r="M63" s="1"/>
  <c r="M60" i="9"/>
  <c r="G59"/>
  <c r="M59" s="1"/>
  <c r="G63"/>
  <c r="M63" s="1"/>
  <c r="G79"/>
  <c r="M79" s="1"/>
  <c r="I102" i="7"/>
  <c r="O102" s="1"/>
  <c r="G85" i="9"/>
  <c r="M85" s="1"/>
  <c r="H86" i="7"/>
  <c r="N86" s="1"/>
  <c r="I86"/>
  <c r="O86" s="1"/>
  <c r="G27" i="9"/>
  <c r="M27" s="1"/>
  <c r="G25" i="7"/>
  <c r="H25" s="1"/>
  <c r="G88" i="9"/>
  <c r="M88" s="1"/>
  <c r="M89"/>
  <c r="M54" i="7"/>
  <c r="H54"/>
  <c r="N54" s="1"/>
  <c r="M88"/>
  <c r="H88"/>
  <c r="N88" s="1"/>
  <c r="I88"/>
  <c r="O88" s="1"/>
  <c r="G87"/>
  <c r="M94"/>
  <c r="H94"/>
  <c r="N94" s="1"/>
  <c r="M12"/>
  <c r="H12"/>
  <c r="N12" s="1"/>
  <c r="M69"/>
  <c r="H69"/>
  <c r="N69" s="1"/>
  <c r="M132"/>
  <c r="H132"/>
  <c r="N132" s="1"/>
  <c r="M44"/>
  <c r="H44"/>
  <c r="N44" s="1"/>
  <c r="H36"/>
  <c r="N36" s="1"/>
  <c r="M36"/>
  <c r="M123"/>
  <c r="H123"/>
  <c r="N123" s="1"/>
  <c r="M136"/>
  <c r="H136"/>
  <c r="N136" s="1"/>
  <c r="G135"/>
  <c r="M34"/>
  <c r="H34"/>
  <c r="N34" s="1"/>
  <c r="M77"/>
  <c r="H77"/>
  <c r="N77" s="1"/>
  <c r="H32"/>
  <c r="N32" s="1"/>
  <c r="M32"/>
  <c r="H14"/>
  <c r="N14" s="1"/>
  <c r="M14"/>
  <c r="I14"/>
  <c r="O14" s="1"/>
  <c r="M121"/>
  <c r="H121"/>
  <c r="N121" s="1"/>
  <c r="H73"/>
  <c r="N73" s="1"/>
  <c r="M73"/>
  <c r="I73"/>
  <c r="O73" s="1"/>
  <c r="G72"/>
  <c r="H28"/>
  <c r="N28" s="1"/>
  <c r="M28"/>
  <c r="I28"/>
  <c r="O28" s="1"/>
  <c r="M113"/>
  <c r="H113"/>
  <c r="N113" s="1"/>
  <c r="I113"/>
  <c r="O113" s="1"/>
  <c r="M11"/>
  <c r="H11"/>
  <c r="N11" s="1"/>
  <c r="G9"/>
  <c r="M103"/>
  <c r="H103"/>
  <c r="N103" s="1"/>
  <c r="M104" i="9"/>
  <c r="G102"/>
  <c r="M102" s="1"/>
  <c r="I117" i="7"/>
  <c r="O117" s="1"/>
  <c r="M117"/>
  <c r="H117"/>
  <c r="N117" s="1"/>
  <c r="M92"/>
  <c r="H92"/>
  <c r="N92" s="1"/>
  <c r="M67"/>
  <c r="H67"/>
  <c r="N67" s="1"/>
  <c r="M55"/>
  <c r="H55"/>
  <c r="N55" s="1"/>
  <c r="M41"/>
  <c r="H41"/>
  <c r="N41" s="1"/>
  <c r="M21"/>
  <c r="H21"/>
  <c r="N21" s="1"/>
  <c r="M51"/>
  <c r="H51"/>
  <c r="N51" s="1"/>
  <c r="M50"/>
  <c r="H50"/>
  <c r="N50" s="1"/>
  <c r="G26"/>
  <c r="M29"/>
  <c r="H29"/>
  <c r="N29" s="1"/>
  <c r="M52"/>
  <c r="H52"/>
  <c r="N52" s="1"/>
  <c r="M105"/>
  <c r="H105"/>
  <c r="N105" s="1"/>
  <c r="G9" i="9"/>
  <c r="M61" i="7"/>
  <c r="H61"/>
  <c r="N61" s="1"/>
  <c r="M39"/>
  <c r="H39"/>
  <c r="N39" s="1"/>
  <c r="M131"/>
  <c r="H131"/>
  <c r="N131" s="1"/>
  <c r="M126"/>
  <c r="I126"/>
  <c r="O126" s="1"/>
  <c r="H126"/>
  <c r="N126" s="1"/>
  <c r="M75"/>
  <c r="H75"/>
  <c r="N75" s="1"/>
  <c r="H90"/>
  <c r="N90" s="1"/>
  <c r="M90"/>
  <c r="I90"/>
  <c r="O90" s="1"/>
  <c r="M138" i="9"/>
  <c r="G137"/>
  <c r="M137" s="1"/>
  <c r="I116" i="7"/>
  <c r="O116" s="1"/>
  <c r="M116"/>
  <c r="H116"/>
  <c r="N116" s="1"/>
  <c r="M45"/>
  <c r="H45"/>
  <c r="N45" s="1"/>
  <c r="M46"/>
  <c r="H46"/>
  <c r="N46" s="1"/>
  <c r="I46"/>
  <c r="O46" s="1"/>
  <c r="M76"/>
  <c r="H76"/>
  <c r="N76" s="1"/>
  <c r="I76"/>
  <c r="O76" s="1"/>
  <c r="M16"/>
  <c r="H16"/>
  <c r="N16" s="1"/>
  <c r="M104"/>
  <c r="I104"/>
  <c r="O104" s="1"/>
  <c r="H104"/>
  <c r="N104" s="1"/>
  <c r="H108"/>
  <c r="N108" s="1"/>
  <c r="M108"/>
  <c r="M15"/>
  <c r="H15"/>
  <c r="N15" s="1"/>
  <c r="M130"/>
  <c r="H130"/>
  <c r="N130" s="1"/>
  <c r="M134"/>
  <c r="H134"/>
  <c r="N134" s="1"/>
  <c r="H30"/>
  <c r="N30" s="1"/>
  <c r="M30"/>
  <c r="M129"/>
  <c r="H129"/>
  <c r="N129" s="1"/>
  <c r="G73" i="9"/>
  <c r="M73" s="1"/>
  <c r="M74"/>
  <c r="G25"/>
  <c r="M25" s="1"/>
  <c r="M28"/>
  <c r="M118" i="7"/>
  <c r="H118"/>
  <c r="N118" s="1"/>
  <c r="I118"/>
  <c r="O118" s="1"/>
  <c r="M24"/>
  <c r="H24"/>
  <c r="N24" s="1"/>
  <c r="M62"/>
  <c r="H62"/>
  <c r="N62" s="1"/>
  <c r="M125"/>
  <c r="H125"/>
  <c r="N125" s="1"/>
  <c r="I125"/>
  <c r="O125" s="1"/>
  <c r="M115"/>
  <c r="H115"/>
  <c r="N115" s="1"/>
  <c r="M99"/>
  <c r="M127"/>
  <c r="H127"/>
  <c r="N127" s="1"/>
  <c r="M124"/>
  <c r="H124"/>
  <c r="N124" s="1"/>
  <c r="M98" i="9"/>
  <c r="H98"/>
  <c r="N98" s="1"/>
  <c r="M56" i="7"/>
  <c r="H56"/>
  <c r="N56" s="1"/>
  <c r="M35"/>
  <c r="H35"/>
  <c r="N35" s="1"/>
  <c r="I35"/>
  <c r="O35" s="1"/>
  <c r="M91"/>
  <c r="I91"/>
  <c r="O91" s="1"/>
  <c r="H91"/>
  <c r="N91" s="1"/>
  <c r="M95"/>
  <c r="H95"/>
  <c r="N95" s="1"/>
  <c r="H106"/>
  <c r="N106" s="1"/>
  <c r="M106"/>
  <c r="I106"/>
  <c r="O106" s="1"/>
  <c r="M111"/>
  <c r="H111"/>
  <c r="N111" s="1"/>
  <c r="M70"/>
  <c r="H70"/>
  <c r="N70" s="1"/>
  <c r="M89"/>
  <c r="H89"/>
  <c r="N89" s="1"/>
  <c r="M66"/>
  <c r="H66"/>
  <c r="N66" s="1"/>
  <c r="M83"/>
  <c r="H83"/>
  <c r="H78" s="1"/>
  <c r="M78"/>
  <c r="M42"/>
  <c r="H42"/>
  <c r="N42" s="1"/>
  <c r="M58"/>
  <c r="H58"/>
  <c r="G27"/>
  <c r="M23"/>
  <c r="H23"/>
  <c r="N23" s="1"/>
  <c r="M120"/>
  <c r="H120"/>
  <c r="N120" s="1"/>
  <c r="M74"/>
  <c r="H74"/>
  <c r="N74" s="1"/>
  <c r="M114"/>
  <c r="H114"/>
  <c r="N114" s="1"/>
  <c r="G26" i="9"/>
  <c r="M26" s="1"/>
  <c r="G101" i="7"/>
  <c r="H84" l="1"/>
  <c r="N84" s="1"/>
  <c r="I84"/>
  <c r="O84" s="1"/>
  <c r="H63"/>
  <c r="N63" s="1"/>
  <c r="G140" i="9"/>
  <c r="M140" s="1"/>
  <c r="G138" i="7"/>
  <c r="M27"/>
  <c r="I27"/>
  <c r="O27" s="1"/>
  <c r="M26"/>
  <c r="I26"/>
  <c r="O26" s="1"/>
  <c r="H26"/>
  <c r="N26" s="1"/>
  <c r="H9"/>
  <c r="N9" s="1"/>
  <c r="M9"/>
  <c r="I9"/>
  <c r="O9" s="1"/>
  <c r="I25"/>
  <c r="O25" s="1"/>
  <c r="M25"/>
  <c r="N25"/>
  <c r="M72"/>
  <c r="H72"/>
  <c r="N72" s="1"/>
  <c r="I72"/>
  <c r="O72" s="1"/>
  <c r="M87"/>
  <c r="H87"/>
  <c r="N87" s="1"/>
  <c r="I87"/>
  <c r="O87" s="1"/>
  <c r="M101"/>
  <c r="H101"/>
  <c r="N101" s="1"/>
  <c r="I101"/>
  <c r="O101" s="1"/>
  <c r="N83"/>
  <c r="N78"/>
  <c r="N58"/>
  <c r="H27"/>
  <c r="N27" s="1"/>
  <c r="H59"/>
  <c r="N59" s="1"/>
  <c r="M59"/>
  <c r="I59"/>
  <c r="O59" s="1"/>
  <c r="M9" i="9"/>
  <c r="H135" i="7"/>
  <c r="N135" s="1"/>
  <c r="I135"/>
  <c r="O135" s="1"/>
  <c r="M135"/>
  <c r="H138" l="1"/>
  <c r="N138" s="1"/>
  <c r="I138"/>
  <c r="O138" s="1"/>
  <c r="M138"/>
  <c r="E26" i="13" l="1"/>
  <c r="F26" s="1"/>
  <c r="F25" s="1"/>
  <c r="F14" s="1"/>
  <c r="F13" s="1"/>
  <c r="F12" s="1"/>
  <c r="E25" l="1"/>
  <c r="E14" s="1"/>
  <c r="E13" s="1"/>
  <c r="E12" s="1"/>
</calcChain>
</file>

<file path=xl/sharedStrings.xml><?xml version="1.0" encoding="utf-8"?>
<sst xmlns="http://schemas.openxmlformats.org/spreadsheetml/2006/main" count="1100" uniqueCount="456">
  <si>
    <t>Код бюджетной классификации</t>
  </si>
  <si>
    <t>доходы</t>
  </si>
  <si>
    <t>Администратор</t>
  </si>
  <si>
    <t>№ п\п</t>
  </si>
  <si>
    <t>(в руб.)</t>
  </si>
  <si>
    <t>отклонения</t>
  </si>
  <si>
    <t>( + - )</t>
  </si>
  <si>
    <t>% выполн</t>
  </si>
  <si>
    <t xml:space="preserve">Факт </t>
  </si>
  <si>
    <t xml:space="preserve"> План  </t>
  </si>
  <si>
    <t>Всего</t>
  </si>
  <si>
    <t>и экономического анализа</t>
  </si>
  <si>
    <t>№ п/п</t>
  </si>
  <si>
    <t>101 02000 01 0000 110</t>
  </si>
  <si>
    <t>НАЛОГ НА ДОХОДЫ ФИЗ. ЛИЦ</t>
  </si>
  <si>
    <t>108 00000 00 0000 110</t>
  </si>
  <si>
    <t>ГОСУД. ПОШЛИНА И СБОРЫ</t>
  </si>
  <si>
    <t>111 00000 00 0000 120</t>
  </si>
  <si>
    <t>ДОХ.ОТ ИСПОЛЬ.ИМУЩ.НАХ.ГОС.СОБ</t>
  </si>
  <si>
    <t>112 00000 00 0000 120</t>
  </si>
  <si>
    <t>ПЛАТЕЖИ ПРИ ПОЛЬЗ.ПРИРОД.РЕСУР.</t>
  </si>
  <si>
    <t>116 00000 00 0000 140</t>
  </si>
  <si>
    <t>ШТРАФЫ, САНКЦ, ВОЗМЕЩ.УЩЕРБА</t>
  </si>
  <si>
    <t>( тыс. руб.)</t>
  </si>
  <si>
    <t xml:space="preserve">в местный бюджет г. Грозный </t>
  </si>
  <si>
    <t>Справка о выполнении плана  по доходам</t>
  </si>
  <si>
    <t>ВСЕГО</t>
  </si>
  <si>
    <t xml:space="preserve">v </t>
  </si>
  <si>
    <t>Итого</t>
  </si>
  <si>
    <t>Доходы</t>
  </si>
  <si>
    <t>1 11 05024 04 0000 120</t>
  </si>
  <si>
    <t>1 16 03030 01 0000 140</t>
  </si>
  <si>
    <t>1 16 06000 01 0000 140</t>
  </si>
  <si>
    <t>% вып.</t>
  </si>
  <si>
    <t xml:space="preserve">1 16 25010 01 0000 140  </t>
  </si>
  <si>
    <t xml:space="preserve">1 16 25030 01 0000 140  </t>
  </si>
  <si>
    <t>1 16 03010 01 0000 140</t>
  </si>
  <si>
    <t>откл. (+ -)</t>
  </si>
  <si>
    <t xml:space="preserve">Налог, взымаемый с налогоплательшиков, выбравших в качестве объекта налогообложения доходы.  </t>
  </si>
  <si>
    <t>117 00000 00 0000 140</t>
  </si>
  <si>
    <t>Доходы от выдачи патентов на осуществление предпринимательской деятельности при применении упрощенной системы налогообложения</t>
  </si>
  <si>
    <t>ПРОЧИЕ НЕНАЛОГОВЫЕ ДОХОДЫ</t>
  </si>
  <si>
    <t>Прочие неналоговые доходы бюджетов городских округов</t>
  </si>
  <si>
    <t>Начальник Департамента финансов г. Грозный</t>
  </si>
  <si>
    <t>А.М. Ибрагимов</t>
  </si>
  <si>
    <t>Начальник отдела доходов</t>
  </si>
  <si>
    <t xml:space="preserve">У.С. Ахмадов </t>
  </si>
  <si>
    <t xml:space="preserve"> Исп. У.С. Ахмадов </t>
  </si>
  <si>
    <t>Доходы с ОФК в местный бюджет за Декабрь 2010г.</t>
  </si>
  <si>
    <t xml:space="preserve">1 16 28000 01 0000 140  </t>
  </si>
  <si>
    <t>Земельный налог (по обязательствам, возникшим до 1 января 2006 года), мобилизуемый на территориях городских округов</t>
  </si>
  <si>
    <t>ЗАДОЛ. И ПЕРЕРАС. ПО ОТМЕН. НАЛ.</t>
  </si>
  <si>
    <t>116 90040 04 0000 140</t>
  </si>
  <si>
    <t xml:space="preserve">1 16 21040 04 0000 140  </t>
  </si>
  <si>
    <t>Единый сельскохозяйственный налог</t>
  </si>
  <si>
    <t xml:space="preserve"> </t>
  </si>
  <si>
    <t>Минимальный налог, зачисляемый в бюджеты субъектов Российской Федерации</t>
  </si>
  <si>
    <t>1 16 33040 04 0000 140</t>
  </si>
  <si>
    <t>ДОХ. ОТ ПРОД. МАТ. И НЕМАТ. АКТИВОВ</t>
  </si>
  <si>
    <t>114 00000 00 0000 000</t>
  </si>
  <si>
    <t>в местный бюджет г. Грозный.</t>
  </si>
  <si>
    <t>НАЛОГИ НА СОВОКУПН.  ДОХОД (ЕНВД)</t>
  </si>
  <si>
    <t>105 01000 00 0000 110</t>
  </si>
  <si>
    <t>105 02000 00 0000 110</t>
  </si>
  <si>
    <t>Исп. У.М. Солтамурадова</t>
  </si>
  <si>
    <t>с начала года</t>
  </si>
  <si>
    <t xml:space="preserve">Факт  2012г. </t>
  </si>
  <si>
    <t xml:space="preserve">  2012г. </t>
  </si>
  <si>
    <t>1 01 02040 01 0000 110</t>
  </si>
  <si>
    <t>Государственная пошлина за выдачу разрешения на установку рекламной конструкции</t>
  </si>
  <si>
    <t>Плата за выбросы загрязняющих веществ в атмосферный воздух стационарными объектами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</si>
  <si>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</si>
  <si>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</si>
  <si>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</si>
  <si>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Денежные взыскания (штрафы) за нарушение законодательства о недрах</t>
  </si>
  <si>
    <t>Денежные взыскания (штрафы) за нарушение законодательства об охране и использовании животного мира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</si>
  <si>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</si>
  <si>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</si>
  <si>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</si>
  <si>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1 06 00000 00 0000 110</t>
  </si>
  <si>
    <t>НАЛОГИ НА ИМУЩЕСТВО</t>
  </si>
  <si>
    <t>1 квартал 2012г.</t>
  </si>
  <si>
    <t>1 17 01040 04 0000 180</t>
  </si>
  <si>
    <t>101 02020 01 1000 110</t>
  </si>
  <si>
    <t>1 06 01020 04 1000 110</t>
  </si>
  <si>
    <t>106 01020 04 2000 110</t>
  </si>
  <si>
    <t>116 08000 01 0000 140</t>
  </si>
  <si>
    <t>117 05040 04 0000 180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</si>
  <si>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</si>
  <si>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r>
  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227/1 и 228 Налогового кодекса Российской Федерации </t>
    </r>
    <r>
      <rPr>
        <b/>
        <sz val="11"/>
        <rFont val="Times New Roman"/>
        <family val="1"/>
        <charset val="204"/>
      </rPr>
      <t xml:space="preserve">  (Управление Федеральной налоговой службы)</t>
    </r>
  </si>
  <si>
    <r>
      <t xml:space="preserve"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 </t>
    </r>
    <r>
      <rPr>
        <b/>
        <sz val="11"/>
        <rFont val="Times New Roman"/>
        <family val="1"/>
        <charset val="204"/>
      </rPr>
      <t>(УФНС)</t>
    </r>
  </si>
  <si>
    <r>
      <t xml:space="preserve">Налог, взымаемый с налогоплательшиков, выбравших в качестве объекта налогообложения доходы, уменьшенные на величину расходов. </t>
    </r>
    <r>
      <rPr>
        <b/>
        <sz val="12"/>
        <rFont val="Times New Roman"/>
        <family val="1"/>
        <charset val="204"/>
      </rPr>
      <t>(УФНС)</t>
    </r>
  </si>
  <si>
    <r>
      <t>Единый налог на вмененный доход для отдельных видов деятельности  (</t>
    </r>
    <r>
      <rPr>
        <b/>
        <sz val="12"/>
        <rFont val="Times New Roman"/>
        <family val="1"/>
        <charset val="204"/>
      </rPr>
      <t>УФНС)</t>
    </r>
  </si>
  <si>
    <t>Налог на имущество физических лиц, взимаемый по ставкам, применяемым к объектам  налогообложения, расположенным в границах городских округов (УФНС)</t>
  </si>
  <si>
    <r>
      <t>Налог на имущество физических лиц, взимаемый по ставкам, применяемым к объектам  налогообложения, расположенным в границах городских округов (</t>
    </r>
    <r>
      <rPr>
        <b/>
        <sz val="12"/>
        <rFont val="Times New Roman"/>
        <family val="1"/>
        <charset val="204"/>
      </rPr>
      <t>УФНС</t>
    </r>
    <r>
      <rPr>
        <sz val="12"/>
        <rFont val="Times New Roman"/>
        <family val="1"/>
        <charset val="204"/>
      </rPr>
      <t>)</t>
    </r>
  </si>
  <si>
    <r>
  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 (</t>
    </r>
    <r>
      <rPr>
        <b/>
        <sz val="12"/>
        <rFont val="Times New Roman"/>
        <family val="1"/>
        <charset val="204"/>
      </rPr>
      <t>УФНС)</t>
    </r>
  </si>
  <si>
    <t xml:space="preserve"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 </t>
  </si>
  <si>
    <r>
  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 (</t>
    </r>
    <r>
      <rPr>
        <b/>
        <sz val="12"/>
        <rFont val="Times New Roman"/>
        <family val="1"/>
        <charset val="204"/>
      </rPr>
      <t>УФНС)</t>
    </r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</si>
  <si>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</si>
  <si>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r>
  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</t>
    </r>
    <r>
      <rPr>
        <b/>
        <sz val="12"/>
        <rFont val="Times New Roman"/>
        <family val="1"/>
        <charset val="204"/>
      </rPr>
      <t xml:space="preserve"> (КИЗО)</t>
    </r>
  </si>
  <si>
    <t>Плата за выбросы загрязняющих веществ в атмосферный воздух передвижными объектами</t>
  </si>
  <si>
    <t>Плата за выбросы загрязняющих веществ в водные объекты</t>
  </si>
  <si>
    <t>Плата за размещение отходов производства и потребления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</si>
  <si>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</si>
  <si>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</si>
  <si>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нарушение земельного законодательства</t>
  </si>
  <si>
    <r>
      <t xml:space="preserve">Прочие поступления от денежных взысканий (штрафов) и иных сумм в возмещение ущерба, зачисляемые в бюджеты городских округов </t>
    </r>
    <r>
      <rPr>
        <b/>
        <sz val="12"/>
        <rFont val="Times New Roman"/>
        <family val="1"/>
        <charset val="204"/>
      </rPr>
      <t>(Федеральная миграционная служба ФМС)</t>
    </r>
  </si>
  <si>
    <r>
      <t>Денежные взыскания (штрафы) за нарушение законодательства о налогах и сборах, предусмотренные статьями 116, 118, 119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>, пунктами 1 и 2 статьи 120, статьями 125, 126, 128, 129, 129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>, 132, 133, 134, 135, 135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  </r>
    <r>
      <rPr>
        <b/>
        <sz val="12"/>
        <rFont val="Times New Roman"/>
        <family val="1"/>
        <charset val="204"/>
      </rPr>
      <t>(ФМС)</t>
    </r>
  </si>
  <si>
    <t>101 02020 01 4000 110</t>
  </si>
  <si>
    <t>101 02040 01 1000 110</t>
  </si>
  <si>
    <t>101 02040 01 4000 110</t>
  </si>
  <si>
    <t>1 01 02010 01 1000 110</t>
  </si>
  <si>
    <t>1 05 01011 01 1000 110</t>
  </si>
  <si>
    <t>1 05 01021 01 1000 110</t>
  </si>
  <si>
    <t>105 01021 01 4000 110</t>
  </si>
  <si>
    <t>1 05 02010 02 1000 110</t>
  </si>
  <si>
    <t>1 05 02010 02 2000 110</t>
  </si>
  <si>
    <t>1 05 02010 02 3000 110</t>
  </si>
  <si>
    <t>1 05 02020 02 3000 110</t>
  </si>
  <si>
    <t>1 06 06012 04 1000 110</t>
  </si>
  <si>
    <t>1 06 06012 04 2000 110</t>
  </si>
  <si>
    <t>1 06 06022 04 1000 110</t>
  </si>
  <si>
    <t>1 08 03010 01 1000 110</t>
  </si>
  <si>
    <t>108 07150 01 1000 110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</si>
  <si>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227/1 и 228 Налогового кодекса Российской Федерации   (Управление Федеральной налоговой службы)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</si>
  <si>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 (УФНС)</t>
  </si>
  <si>
    <t>Налог, взымаемый с налогоплательшиков, выбравших в качестве объекта налогообложения доходы, уменьшенные на величину расходов. (УФНС)</t>
  </si>
  <si>
    <t>Единый налог на вмененный доход для отдельных видов деятельности  (УФНС)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</si>
  <si>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 (УФНС)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</si>
  <si>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 (УФНС)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</si>
  <si>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 (КИЗО)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</si>
  <si>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(ФМС)</t>
  </si>
  <si>
    <t>Прочие поступления от денежных взысканий (штрафов) и иных сумм в возмещение ущерба, зачисляемые в бюджеты городских округов (Федеральная миграционная служба ФМС)</t>
  </si>
  <si>
    <t>036</t>
  </si>
  <si>
    <t>1 05 01011 01 4000 110</t>
  </si>
  <si>
    <t>1 05 01012 01 1000 110</t>
  </si>
  <si>
    <t>1 05 01012 01 2000 110</t>
  </si>
  <si>
    <t>1 05 01050 01 1000 110</t>
  </si>
  <si>
    <t>1 05 02020 02 1000 110</t>
  </si>
  <si>
    <t>1 05 02020 02 2000 110</t>
  </si>
  <si>
    <r>
      <t xml:space="preserve"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 </t>
    </r>
    <r>
      <rPr>
        <b/>
        <sz val="12"/>
        <rFont val="Times New Roman"/>
        <family val="1"/>
        <charset val="204"/>
      </rPr>
      <t>(Федеральная служба по надзору в сфере защиты прав потребителей  и благополучия человека)</t>
    </r>
  </si>
  <si>
    <t>101 02020 01 2000 110</t>
  </si>
  <si>
    <t>1 05 02020 02 4000 110</t>
  </si>
  <si>
    <t>105 01022 01 2000 110</t>
  </si>
  <si>
    <t>1 01 02010 01 4000 110</t>
  </si>
  <si>
    <t>1 05 01012 01 3000 110</t>
  </si>
  <si>
    <t>1 05 03010 01 1000 110</t>
  </si>
  <si>
    <t>1 06 06022 04 2000 110</t>
  </si>
  <si>
    <t xml:space="preserve">1 16 30000 01 0000 140  </t>
  </si>
  <si>
    <t>1 01 02010 01 2000 110</t>
  </si>
  <si>
    <t>101 02020 01 3000 110</t>
  </si>
  <si>
    <t>105 01022 01 3000 110</t>
  </si>
  <si>
    <t>1 05 02010 02 4000 110</t>
  </si>
  <si>
    <t>1 08 03010 01 4000 110</t>
  </si>
  <si>
    <t xml:space="preserve">1 16 28000 01 6000 140  </t>
  </si>
  <si>
    <t>109 00000 00 0000 120</t>
  </si>
  <si>
    <t>с * по * января</t>
  </si>
  <si>
    <t>105 01022 01 1000 110</t>
  </si>
  <si>
    <t>1 05 01041 02 1000 110</t>
  </si>
  <si>
    <t>1 14 02042 04 0000 410</t>
  </si>
  <si>
    <t>1 12 01030 01 0000 120</t>
  </si>
  <si>
    <t>1 12 01010 01 0000 120</t>
  </si>
  <si>
    <t>1 16 03010 01 6000 140</t>
  </si>
  <si>
    <r>
      <t>Невыясненные поступления, зачисляемые в бюджеты городских округов (</t>
    </r>
    <r>
      <rPr>
        <b/>
        <sz val="12"/>
        <rFont val="Times New Roman"/>
        <family val="1"/>
        <charset val="204"/>
      </rPr>
      <t>Д</t>
    </r>
    <r>
      <rPr>
        <sz val="12"/>
        <rFont val="Times New Roman"/>
        <family val="1"/>
        <charset val="204"/>
      </rPr>
      <t>Ф)</t>
    </r>
  </si>
  <si>
    <t>1 11 05012 04 0000 120</t>
  </si>
  <si>
    <t>108 07150 01 0000 110</t>
  </si>
  <si>
    <t>106 01020 04 4000 110</t>
  </si>
  <si>
    <t>1 06 06012 04 4000 110</t>
  </si>
  <si>
    <t>116 90040 04 6000 140</t>
  </si>
  <si>
    <t>1 13 02994 04 0000 130</t>
  </si>
  <si>
    <t xml:space="preserve">Прочие доходы от компенсации затрат  бюджетов городских округов </t>
  </si>
  <si>
    <t>1 13 00000 00 0000 000</t>
  </si>
  <si>
    <t>ДОХОДЫ ОТ ОКАЗАНИЯ ПЛАТНЫХ УСЛУГ (РАБОТ) И КОМПЕНСАЦИИ ЗАТРАТ ГОСУДАРСТВА</t>
  </si>
  <si>
    <t>НАЛОГИ НА СОВОКУПН.  ДОХОД  (Ед.сельск.нал.)</t>
  </si>
  <si>
    <t>НАЛОГИ НА СОВОКУПН.  ДОХОД  (УСН)</t>
  </si>
  <si>
    <t>105 03000 00 0000 110</t>
  </si>
  <si>
    <t>1 01 02010 01 3000 110</t>
  </si>
  <si>
    <t>1 16 03030 01 6000 140</t>
  </si>
  <si>
    <t>НАЛОГИ НА СОВОКУПН.  ДОХОД (ед.сел.налог)</t>
  </si>
  <si>
    <t>101 02030 01 1000 110</t>
  </si>
  <si>
    <t>1 05 01012 01 4000 110</t>
  </si>
  <si>
    <t>1 16 06000 01 6000 140</t>
  </si>
  <si>
    <t xml:space="preserve">1 16 25060 01 6000 140  </t>
  </si>
  <si>
    <t>048</t>
  </si>
  <si>
    <t>1 16 25010 01 6000 140</t>
  </si>
  <si>
    <t xml:space="preserve">1 16 25050 01 6000 140  </t>
  </si>
  <si>
    <t>1 05 01041 02 4000 110</t>
  </si>
  <si>
    <r>
      <t xml:space="preserve">Земельный налог (по обязательствам, возникшим до 1 января 2006 года), мобилизуемый на территориях городских округов </t>
    </r>
    <r>
      <rPr>
        <b/>
        <sz val="12"/>
        <rFont val="Times New Roman"/>
        <family val="1"/>
        <charset val="204"/>
      </rPr>
      <t>(УФНС)</t>
    </r>
  </si>
  <si>
    <t>108 07150 01 4000 110</t>
  </si>
  <si>
    <t xml:space="preserve">Прочие поступления от денежных взысканий (штрафов) и иных сумм в возмещение ущерба, зачисляемые в бюджеты городских округов </t>
  </si>
  <si>
    <t>116 21040 04 6000 140</t>
  </si>
  <si>
    <t xml:space="preserve">1 16 25050 01 0000 140  </t>
  </si>
  <si>
    <t>227</t>
  </si>
  <si>
    <r>
      <t xml:space="preserve"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 </t>
    </r>
    <r>
      <rPr>
        <b/>
        <sz val="12"/>
        <rFont val="Times New Roman"/>
        <family val="1"/>
        <charset val="204"/>
      </rPr>
      <t>(Федеральная служба исполнения наказаний по ЧР)</t>
    </r>
  </si>
  <si>
    <r>
      <t xml:space="preserve">Прочие поступления от денежных взысканий (штрафов) и иных сумм в возмещение ущерба, зачисляемые в бюджеты городских округов </t>
    </r>
    <r>
      <rPr>
        <b/>
        <sz val="12"/>
        <rFont val="Times New Roman"/>
        <family val="1"/>
        <charset val="204"/>
      </rPr>
      <t>(Межрегиональное технологическое управление Россстехнадзора)</t>
    </r>
  </si>
  <si>
    <r>
      <t xml:space="preserve">Прочие поступления от денежных взысканий (штрафов) и иных сумм в возмещение ущерба, зачисляемые в бюджеты городских округов </t>
    </r>
    <r>
      <rPr>
        <b/>
        <sz val="12"/>
        <rFont val="Times New Roman"/>
        <family val="1"/>
        <charset val="204"/>
      </rPr>
      <t>(Министерство внутренних дел МВД)</t>
    </r>
  </si>
  <si>
    <t>113 01994 04 0000 130</t>
  </si>
  <si>
    <t>Прочие доходы от оказания платных услуг (работ) получателями средств  бюджетов городских округов</t>
  </si>
  <si>
    <t xml:space="preserve">1 12 01020 01 6000 120 </t>
  </si>
  <si>
    <t>1 12 01040 01 6000 120</t>
  </si>
  <si>
    <t>1 06 06012 04 3000 110</t>
  </si>
  <si>
    <t>1 06 06022 04 4000 110</t>
  </si>
  <si>
    <t xml:space="preserve">1 16 30030 01 6000 140  </t>
  </si>
  <si>
    <t>1 06 06022 04 3000 110</t>
  </si>
  <si>
    <t>161</t>
  </si>
  <si>
    <t>109 04052 04 1000 110</t>
  </si>
  <si>
    <t>1 05 01021 01 2000 110</t>
  </si>
  <si>
    <t>Денежные взыскания (штрафы) за нарушение законодательства Российской Федерации  о недрах</t>
  </si>
  <si>
    <t>109 04052 04 3000 110</t>
  </si>
  <si>
    <t>Земельный налог (по обязательствам, возникшим до 1 января 2006 года)</t>
  </si>
  <si>
    <t>1 05 01050 01 4000 110</t>
  </si>
  <si>
    <t>1 12 01010 01 6000 120</t>
  </si>
  <si>
    <t>Апрель</t>
  </si>
  <si>
    <t>1 05 03020 01 1000 110</t>
  </si>
  <si>
    <t>Единый сельскохозяйственный налог (за налоговые периоды, истекшие до 1 января 2011 года)</t>
  </si>
  <si>
    <t xml:space="preserve">I полугодие 2012г. </t>
  </si>
  <si>
    <t>109 07052 04 1000 110</t>
  </si>
  <si>
    <t>Прочие местные налоги и сборы, мобилизуемые на территориях городских округов</t>
  </si>
  <si>
    <t>101 02030 01 4000 110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</si>
  <si>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</si>
  <si>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1 12 01030 01 6000 120</t>
  </si>
  <si>
    <t>1 05 01011 01 2000 110</t>
  </si>
  <si>
    <t>105 01022 01 4000 110</t>
  </si>
  <si>
    <t>1 05 01041 02 2000 110</t>
  </si>
  <si>
    <t>02.05.2012г.</t>
  </si>
  <si>
    <t>03.05.2012г.</t>
  </si>
  <si>
    <t>Май 2012г.</t>
  </si>
  <si>
    <t>Факт 4 месяца</t>
  </si>
  <si>
    <t>План за май 2012г.</t>
  </si>
  <si>
    <t>Май</t>
  </si>
  <si>
    <t xml:space="preserve">на май 2012г. </t>
  </si>
  <si>
    <t>1 05 01050 01 2000 110</t>
  </si>
  <si>
    <t>04.05.2012г.</t>
  </si>
  <si>
    <t>1 05 01021 01 3000 110</t>
  </si>
  <si>
    <t>05.05.2012г.</t>
  </si>
  <si>
    <t>10.05.2012г.</t>
  </si>
  <si>
    <t>План на май (первоначальный) - 132 382,0 тыс руб.</t>
  </si>
  <si>
    <t>План на май( первоначальный) -132 382,0 тыс.руб.</t>
  </si>
  <si>
    <t>11.05.2012г.</t>
  </si>
  <si>
    <t>12.05.2012г.</t>
  </si>
  <si>
    <t>Прочие доходы от компенсации затрат  бюджетов городских округов</t>
  </si>
  <si>
    <t>14.05.2012г.</t>
  </si>
  <si>
    <t>План на май увеличен на 51 125,3 тыс. руб. в том числе:</t>
  </si>
  <si>
    <t>План на май (измененный) - 183 507,3 тыс руб.</t>
  </si>
  <si>
    <t>План на май ( измененный) -183 507,3 тыс.руб.</t>
  </si>
  <si>
    <t xml:space="preserve">План на май увеличен на 51 125,3 тыс. руб. в  том числе: </t>
  </si>
  <si>
    <t xml:space="preserve">              на 51 030,0 тыс. руб. согласно Соглашению о предоставлении бюджету г. Грозного бюджетного кредита. </t>
  </si>
  <si>
    <t xml:space="preserve">          на 51 030,0 тыс. руб.согласно Соглашению о предоставлении бюджету г.Грозный бюджетного кредита.</t>
  </si>
  <si>
    <t>15.05.2012г.</t>
  </si>
  <si>
    <t xml:space="preserve">          на 95,3тыс. руб. в связи с поступлением задолженности прошлых  лет (больничные),</t>
  </si>
  <si>
    <t>16.05.2012г.</t>
  </si>
  <si>
    <t>17.05.2012г.</t>
  </si>
  <si>
    <t>109 04052 04 2000 110</t>
  </si>
  <si>
    <t>18.05.2012г.</t>
  </si>
  <si>
    <t>21.05.2012г.</t>
  </si>
  <si>
    <t>1 16 25020 01 6000 140</t>
  </si>
  <si>
    <t>109 04052 04 4000 110</t>
  </si>
  <si>
    <t>22.05.2012г.</t>
  </si>
  <si>
    <t>23.05.2012г.</t>
  </si>
  <si>
    <t>НАЛОГИ НА ИМУЩЕСТВО ФИЗИЧЕСКИХ ЛИЦ</t>
  </si>
  <si>
    <t xml:space="preserve">ЗЕМЕЛЬНЫЙ НАЛОГ </t>
  </si>
  <si>
    <t>106 01000 00 0000 110</t>
  </si>
  <si>
    <t xml:space="preserve">106 06000 00 0000 110 </t>
  </si>
  <si>
    <t>113 00000 00 0000 000</t>
  </si>
  <si>
    <t>ЗЕМЕЛЬНЫЙ НАЛОГ</t>
  </si>
  <si>
    <t>1 06 06000 00 0000 110</t>
  </si>
  <si>
    <r>
      <t>Налог</t>
    </r>
    <r>
      <rPr>
        <sz val="14"/>
        <rFont val="Times New Roman"/>
        <family val="1"/>
        <charset val="204"/>
      </rPr>
      <t xml:space="preserve"> – обязательный, индивидуально безвозмездный платеж, взимаемый с организаций и физических лиц в форме отчуждения принадлежащих им на праве собственности, хозяйственного ведения или оперативного управления денежных средств, в целях финансового обеспечения деятельности государства и (или) муниципальных образований.</t>
    </r>
  </si>
  <si>
    <r>
      <t>Сбор</t>
    </r>
    <r>
      <rPr>
        <sz val="14"/>
        <rFont val="Times New Roman"/>
        <family val="1"/>
        <charset val="204"/>
      </rPr>
      <t xml:space="preserve"> – обязательный взнос, взимаемый с организаций и физических лиц, уплата которого является одним из условий совершения в отношении плательщиков сборов государственными органами, органами местного самоуправления, иными уполномоченными органами и должностными лицами юридически значимых действий, включая предоставление определенных прав или выдачу разрешений (лицензий).</t>
    </r>
  </si>
  <si>
    <t>24.05.2012г.</t>
  </si>
  <si>
    <t>25.05.2012г.</t>
  </si>
  <si>
    <t>28.05.2012г.</t>
  </si>
  <si>
    <t>29.05.2012г.</t>
  </si>
  <si>
    <t>101 02030 01 2000 110</t>
  </si>
  <si>
    <t>101 02030 01 3000 110</t>
  </si>
  <si>
    <t>30.05.2012г.</t>
  </si>
  <si>
    <t xml:space="preserve">     на 95,3 тыс. руб. в связи с поступлением задолженности прошлых лет ( больничные),</t>
  </si>
  <si>
    <t>31.05.2012г.</t>
  </si>
  <si>
    <t>01- 31 мая         2012г.</t>
  </si>
  <si>
    <t xml:space="preserve"> 02 -31 мая       2012г.</t>
  </si>
  <si>
    <t>1 01 02010 01 0000 110</t>
  </si>
  <si>
    <t>101 02020 01 0000 110</t>
  </si>
  <si>
    <t>101 02030 01 0000 110</t>
  </si>
  <si>
    <t>101 02040 01 0000 110</t>
  </si>
  <si>
    <t>1 05 01011 01 0000 110</t>
  </si>
  <si>
    <t>1 05 01021 01 0000 110</t>
  </si>
  <si>
    <t>1 05 01041 02 0000 110</t>
  </si>
  <si>
    <t>1 05 01050 01 0000 110</t>
  </si>
  <si>
    <t>1 05 02010 02 0000 110</t>
  </si>
  <si>
    <t>1 05 03010 01 0000 110</t>
  </si>
  <si>
    <t>1 06 01020 04 0000 110</t>
  </si>
  <si>
    <t>1 06 06012 04 0000 110</t>
  </si>
  <si>
    <t>1 06 06022 04 0000 110</t>
  </si>
  <si>
    <t>1 08 03010 01 0000 110</t>
  </si>
  <si>
    <t xml:space="preserve">1 12 01020 01 0000 120 </t>
  </si>
  <si>
    <t>1 12 01040 01 0000 120</t>
  </si>
  <si>
    <t>1 16 25020 01 0000 140</t>
  </si>
  <si>
    <t xml:space="preserve">1 16 25060 01 0000 140  </t>
  </si>
  <si>
    <t xml:space="preserve">116 30030 01 0000 140 </t>
  </si>
  <si>
    <t>Прочие денежные взыскание (штрафы) за правонарушения в области дорожного движения</t>
  </si>
  <si>
    <t>100 00000 00 0000 000</t>
  </si>
  <si>
    <t>Налог на доходы физических лиц</t>
  </si>
  <si>
    <t>1 05 00000 00 0000 000</t>
  </si>
  <si>
    <t>НАЛОГ НА СОВОКУПНЫЙ ДОХОД</t>
  </si>
  <si>
    <t>1 06 00000 00 0000 000</t>
  </si>
  <si>
    <t xml:space="preserve">НАЛОГ НА ИМУЩЕСТВО </t>
  </si>
  <si>
    <t>1 08 00000 00 0000 000</t>
  </si>
  <si>
    <t>ГОСУДАРСТВЕННАЯ ПОШЛИНА</t>
  </si>
  <si>
    <t>109 00000 00 0000 000</t>
  </si>
  <si>
    <t>Задолженность и перерасчеты по отмененным налогам,сборам</t>
  </si>
  <si>
    <t>1 11 05000 00 0000 120</t>
  </si>
  <si>
    <t>Доходы ,получаемые в виде арендной либо иной платы за передачу в возмездное пользование государственного и муниципального имущества</t>
  </si>
  <si>
    <t>112 01000 01 0000 120</t>
  </si>
  <si>
    <t>Плата за негативное воздействие на окружающую среду</t>
  </si>
  <si>
    <t>1 13 02990 04 0000 130</t>
  </si>
  <si>
    <t>Прочие доходы от компенсации затрат бюджетов городских округов</t>
  </si>
  <si>
    <t>1 16 00000 00 0000 000</t>
  </si>
  <si>
    <t>ШТРАФЫ,САНКЦИИ,ВОЗМЕЩЕНИЕ УЩЕРБА</t>
  </si>
  <si>
    <t>1 05 01012 01 0000 110</t>
  </si>
  <si>
    <t xml:space="preserve">Налог, взымаемый с налогоплательшиков, выбравших в качестве объекта налогообложения доходы.                     ( за налоговые периоды, истекшие до 1. янв. 2011г.).  </t>
  </si>
  <si>
    <t>1 05 01022 01 0000 110</t>
  </si>
  <si>
    <t>1 05 01042 02 0000 110</t>
  </si>
  <si>
    <t>1 05 02020 02 0000 110</t>
  </si>
  <si>
    <t xml:space="preserve">Доходы от выдачи патентов на осуществление предпринимательской деятельности при применении упрощенной системы налогообложения ( за налоговые периоды, истекшие до 1. янв. 2011г.). </t>
  </si>
  <si>
    <t>1 11 07014 04 0000 120</t>
  </si>
  <si>
    <t>1 16 08000 01 0000 140</t>
  </si>
  <si>
    <t>114 02042 04 0000 410</t>
  </si>
  <si>
    <t>1 05 03020 01 0000 110</t>
  </si>
  <si>
    <t>1 05 04010 01 0000 110</t>
  </si>
  <si>
    <t>1 12 01050 01 0000 120</t>
  </si>
  <si>
    <t>116 43000 01 0000 140</t>
  </si>
  <si>
    <t>116 45000 01 0000 140</t>
  </si>
  <si>
    <t>Налог, взимаемый в связи с применением патентной системы налогообложения, зачисляемый в бюджеты городских округов</t>
  </si>
  <si>
    <t>Денежные взыскания (штрафы) за нарушения законодательства Российской Федерации о промышленной безопасности</t>
  </si>
  <si>
    <r>
  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227/1 и 228 Налогового кодекса Российской Федерации </t>
    </r>
    <r>
      <rPr>
        <b/>
        <sz val="11"/>
        <rFont val="Times New Roman"/>
        <family val="1"/>
        <charset val="204"/>
      </rPr>
      <t xml:space="preserve">  </t>
    </r>
  </si>
  <si>
    <t xml:space="preserve"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 </t>
  </si>
  <si>
    <t xml:space="preserve">Налог, взымаемый с налогоплательшиков, выбравших в качестве объекта налогообложения доходы, уменьшенные на величину расходов. </t>
  </si>
  <si>
    <t xml:space="preserve">Налог, взымаемый с налогоплательшиков, выбравших в качестве объекта налогообложения доходы, уменьшенные на величину расходов.( за налоговые периоды, истекшие до 1. янв. 2011г.). </t>
  </si>
  <si>
    <t xml:space="preserve">Единый налог на вмененный доход для отдельных видов деятельности  </t>
  </si>
  <si>
    <t xml:space="preserve">Единый налог на вмененный доход для отдельных видов деятельности ( за налоговые периоды, истекшие до         1. янв. 2011г.). 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</si>
  <si>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 </t>
  </si>
  <si>
    <t xml:space="preserve">Государственная пошлина по делам, рассматриваемым в судах общей юрисдикции, мировыми судьями (за исключением Верховного Суда Российской Федерации)  </t>
  </si>
  <si>
    <r>
      <t xml:space="preserve">Государственная пошлина за выдачу разрешения на установку рекламной конструкции </t>
    </r>
    <r>
      <rPr>
        <b/>
        <sz val="11"/>
        <rFont val="Times New Roman"/>
        <family val="1"/>
        <charset val="204"/>
      </rPr>
      <t xml:space="preserve"> </t>
    </r>
  </si>
  <si>
    <r>
  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  </r>
    <r>
      <rPr>
        <b/>
        <sz val="11"/>
        <rFont val="Times New Roman"/>
        <family val="1"/>
        <charset val="204"/>
      </rPr>
      <t xml:space="preserve"> </t>
    </r>
  </si>
  <si>
    <r>
  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</t>
    </r>
    <r>
      <rPr>
        <b/>
        <sz val="11"/>
        <rFont val="Times New Roman"/>
        <family val="1"/>
        <charset val="204"/>
      </rPr>
      <t xml:space="preserve"> </t>
    </r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</si>
  <si>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</si>
  <si>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r>
      <t xml:space="preserve">Плата за выбросы загрязняющих веществ в атмосферный воздух стационарными объектами </t>
    </r>
    <r>
      <rPr>
        <b/>
        <sz val="11"/>
        <rFont val="Times New Roman"/>
        <family val="1"/>
        <charset val="204"/>
      </rPr>
      <t xml:space="preserve"> </t>
    </r>
  </si>
  <si>
    <t xml:space="preserve">Плата за выбросы загрязняющих веществ в атмосферный воздух передвижными объектами </t>
  </si>
  <si>
    <t>Плата за иные виды негативного воздействия на окружающую среду</t>
  </si>
  <si>
    <r>
      <t>Денежные взыскания (штрафы) за нарушение законодательства о налогах и сборах, предусмотренные статьями 116, 118, 119</t>
    </r>
    <r>
      <rPr>
        <vertAlign val="superscript"/>
        <sz val="11"/>
        <rFont val="Times New Roman"/>
        <family val="1"/>
        <charset val="204"/>
      </rPr>
      <t>1</t>
    </r>
    <r>
      <rPr>
        <sz val="11"/>
        <rFont val="Times New Roman"/>
        <family val="1"/>
        <charset val="204"/>
      </rPr>
      <t>, пунктами 1 и 2 статьи 120, статьями 125, 126, 128, 129, 129</t>
    </r>
    <r>
      <rPr>
        <vertAlign val="superscript"/>
        <sz val="11"/>
        <rFont val="Times New Roman"/>
        <family val="1"/>
        <charset val="204"/>
      </rPr>
      <t>1</t>
    </r>
    <r>
      <rPr>
        <sz val="11"/>
        <rFont val="Times New Roman"/>
        <family val="1"/>
        <charset val="204"/>
      </rPr>
      <t>, 132, 133, 134, 135, 135</t>
    </r>
    <r>
      <rPr>
        <vertAlign val="superscript"/>
        <sz val="11"/>
        <rFont val="Times New Roman"/>
        <family val="1"/>
        <charset val="204"/>
      </rPr>
      <t>1</t>
    </r>
    <r>
      <rPr>
        <sz val="11"/>
        <rFont val="Times New Roman"/>
        <family val="1"/>
        <charset val="204"/>
      </rPr>
      <t xml:space="preserve">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  </r>
  </si>
  <si>
    <t xml:space="preserve"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 </t>
  </si>
  <si>
    <t xml:space="preserve">Денежные взыскания (штрафы) за нарушение законодательства об охране и использовании животного мира </t>
  </si>
  <si>
    <r>
      <t>Денежные взыскания (штрафы) за нарушение законодательства в области охраны окружающей среды</t>
    </r>
    <r>
      <rPr>
        <b/>
        <sz val="11"/>
        <rFont val="Times New Roman"/>
        <family val="1"/>
        <charset val="204"/>
      </rPr>
      <t xml:space="preserve"> </t>
    </r>
  </si>
  <si>
    <t xml:space="preserve">Денежные взыскания (штрафы) за нарушение земельного законодательства </t>
  </si>
  <si>
    <t xml:space="preserve"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 </t>
  </si>
  <si>
    <t xml:space="preserve">Прочие денежные взыскания (штрафы) за  правонарушения в области дорожного движения </t>
  </si>
  <si>
    <t xml:space="preserve">Денежные взыскания (штрафы) за нарушения законодательства Российской Федерации о промышленной безопасности 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</si>
  <si>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</si>
  <si>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103 02000 00 0000 000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</si>
  <si>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</si>
  <si>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</si>
  <si>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</si>
  <si>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</si>
  <si>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103 02230 01 0000 110</t>
  </si>
  <si>
    <t>103 02240 01 0000 110</t>
  </si>
  <si>
    <t>103 02250 01 0000 110</t>
  </si>
  <si>
    <t>103 02260 01 0000 110</t>
  </si>
  <si>
    <t>НАЛОГИ НА ТОВАРЫ (РАБОТЫ, УСЛУГИ) (АКЦИЗЫ)</t>
  </si>
  <si>
    <t xml:space="preserve">Доходы от  продажи  земельных  участковнаходящихся в  собственности  городских округов   (за   исключением    земельных участков   муниципальных   бюджетных   и                                 автономных учреждений)
</t>
  </si>
  <si>
    <t>1 14 06024 04 0000 430</t>
  </si>
  <si>
    <t>116 41000 01 6000 140</t>
  </si>
  <si>
    <t>Денежные взыскания (штрафы) за нарушение законодательства Российской Федерации в электроэнергетике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</si>
  <si>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</si>
  <si>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составляющего казну городских округов (за исключением земельных участков)</t>
  </si>
  <si>
    <t>111 05034 04 0000 120</t>
  </si>
  <si>
    <t>111 05074 04 0000 120</t>
  </si>
  <si>
    <t>НЕНАЛОГОВЫЕ ДОХОДЫ</t>
  </si>
  <si>
    <t>НАЛОГОВЫЕ ДОХОДЫ</t>
  </si>
  <si>
    <t xml:space="preserve">к решению Совета депутатов г.Грозный </t>
  </si>
  <si>
    <t>1 17 00000 00 0000 000</t>
  </si>
  <si>
    <t>1 17 05040 04 0000 180</t>
  </si>
  <si>
    <t>2 00 00000 00 0000 000</t>
  </si>
  <si>
    <t>БЕЗВОЗМЕЗДНЫЕ ПОСТУПЛЕНИЯ</t>
  </si>
  <si>
    <t xml:space="preserve">2 02 00000 00 0000 000 </t>
  </si>
  <si>
    <t xml:space="preserve">Безвозмездные поступления от других бюджетов бюджетной системы Российской Федерации </t>
  </si>
  <si>
    <t>2 02 01000 00 0000 000</t>
  </si>
  <si>
    <t>Дотации бюджетам субъектов Российской Федерации и муниципальных образований</t>
  </si>
  <si>
    <t>2 02 01003 04 0000 151</t>
  </si>
  <si>
    <t>Дотации бюджетам городских округов на поддержку мер по обеспечению сбалансированности бюджетов</t>
  </si>
  <si>
    <t>2 02 02000 00 0000 000</t>
  </si>
  <si>
    <t xml:space="preserve">Субсидии бюджетам субъектов Российской Федерации и муниципальных образований (межбюджетные субсидии) </t>
  </si>
  <si>
    <t>2 02 02088 04 0004 151</t>
  </si>
  <si>
    <t>Субсидии бюджетам городских округов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</si>
  <si>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2 02 02116 04 0000 151</t>
  </si>
  <si>
    <t>Субсидии бюджетам городских округов на капитальный ремонт и ремонт автомобильных дорог общего пользования административных центров субъектов Российской Федерации</t>
  </si>
  <si>
    <t>2 02 03000 00 0000 000</t>
  </si>
  <si>
    <t>Субвенции бюджетам субъектов Российской Федерации и муниципальных образований</t>
  </si>
  <si>
    <t>2 02 03013 04 0000 151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</si>
  <si>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</si>
  <si>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2 02 03021 04 0000 151</t>
  </si>
  <si>
    <t>Субвенции бюджетам городских округов на  ежемесячное денежное вознаграждение за классное руководство</t>
  </si>
  <si>
    <t>2 02 03024 04 0000 151</t>
  </si>
  <si>
    <t>Субвенции бюджетам городских округов на выполнение передаваемых полномочий субъектов Российской Федерации</t>
  </si>
  <si>
    <t>2 02 03078 04 0000 151</t>
  </si>
  <si>
    <t xml:space="preserve">Субвенции бюджетам городских округов на модернизацию региональных систем общего образования </t>
  </si>
  <si>
    <t>2 02 03999 04 0000 151</t>
  </si>
  <si>
    <t>Прочие субвенции бюджетам городских округов</t>
  </si>
  <si>
    <t xml:space="preserve"> 2015г.</t>
  </si>
  <si>
    <t>2016г.</t>
  </si>
  <si>
    <t>2017г.</t>
  </si>
  <si>
    <t>2016-2017гг.</t>
  </si>
  <si>
    <t>"О бюджете муниципального образования  города Грозный на 2015 год и на плановый период 2016-2017 годов"</t>
  </si>
  <si>
    <t>НАЛОГОВЫЕ И НЕНАЛОГОВЫЕ ДОХОДЫ</t>
  </si>
  <si>
    <t>ВСЕГО ДОХОДОВ</t>
  </si>
  <si>
    <t>Поступление  доходов в  бюджет муниципального образования города Грозный на 2016-2017гг.</t>
  </si>
  <si>
    <t xml:space="preserve">                Приложение № 5</t>
  </si>
  <si>
    <t>в тыс. руб.</t>
  </si>
  <si>
    <t>1 05 04010 02 0000 110</t>
  </si>
  <si>
    <r>
  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227/1 и 228 Налогового кодекса Российской Федерации </t>
    </r>
    <r>
      <rPr>
        <b/>
        <sz val="14"/>
        <rFont val="Times New Roman"/>
        <family val="1"/>
        <charset val="204"/>
      </rPr>
      <t xml:space="preserve">  </t>
    </r>
  </si>
  <si>
    <r>
      <t xml:space="preserve">Государственная пошлина за выдачу разрешения на установку рекламной конструкции </t>
    </r>
    <r>
      <rPr>
        <b/>
        <sz val="14"/>
        <rFont val="Times New Roman"/>
        <family val="1"/>
        <charset val="204"/>
      </rPr>
      <t xml:space="preserve"> </t>
    </r>
  </si>
  <si>
    <r>
  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  </r>
    <r>
      <rPr>
        <b/>
        <sz val="14"/>
        <rFont val="Times New Roman"/>
        <family val="1"/>
        <charset val="204"/>
      </rPr>
      <t xml:space="preserve"> </t>
    </r>
  </si>
  <si>
    <r>
  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</t>
    </r>
    <r>
      <rPr>
        <b/>
        <sz val="14"/>
        <rFont val="Times New Roman"/>
        <family val="1"/>
        <charset val="204"/>
      </rPr>
      <t xml:space="preserve"> </t>
    </r>
  </si>
  <si>
    <r>
      <t xml:space="preserve">Плата за выбросы загрязняющих веществ в атмосферный воздух стационарными объектами </t>
    </r>
    <r>
      <rPr>
        <b/>
        <sz val="14"/>
        <rFont val="Times New Roman"/>
        <family val="1"/>
        <charset val="204"/>
      </rPr>
      <t xml:space="preserve"> </t>
    </r>
  </si>
  <si>
    <r>
      <t xml:space="preserve">Плата за размещение отходов производства и потребления </t>
    </r>
    <r>
      <rPr>
        <b/>
        <sz val="14"/>
        <rFont val="Times New Roman"/>
        <family val="1"/>
        <charset val="204"/>
      </rPr>
      <t xml:space="preserve"> </t>
    </r>
  </si>
  <si>
    <r>
      <t>Денежные взыскания (штрафы) за нарушение законодательства о налогах и сборах, предусмотренные статьями 116, 118, 119</t>
    </r>
    <r>
      <rPr>
        <vertAlign val="superscript"/>
        <sz val="14"/>
        <rFont val="Times New Roman"/>
        <family val="1"/>
        <charset val="204"/>
      </rPr>
      <t>1</t>
    </r>
    <r>
      <rPr>
        <sz val="14"/>
        <rFont val="Times New Roman"/>
        <family val="1"/>
        <charset val="204"/>
      </rPr>
      <t>, пунктами 1 и 2 статьи 120, статьями 125, 126, 128, 129, 129</t>
    </r>
    <r>
      <rPr>
        <vertAlign val="superscript"/>
        <sz val="14"/>
        <rFont val="Times New Roman"/>
        <family val="1"/>
        <charset val="204"/>
      </rPr>
      <t>1</t>
    </r>
    <r>
      <rPr>
        <sz val="14"/>
        <rFont val="Times New Roman"/>
        <family val="1"/>
        <charset val="204"/>
      </rPr>
      <t>, 132, 133, 134, 135, 135</t>
    </r>
    <r>
      <rPr>
        <vertAlign val="superscript"/>
        <sz val="14"/>
        <rFont val="Times New Roman"/>
        <family val="1"/>
        <charset val="204"/>
      </rPr>
      <t>1</t>
    </r>
    <r>
      <rPr>
        <sz val="14"/>
        <rFont val="Times New Roman"/>
        <family val="1"/>
        <charset val="204"/>
      </rPr>
      <t xml:space="preserve">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  </r>
  </si>
  <si>
    <r>
      <t>Денежные взыскания (штрафы) за нарушение законодательства в области охраны окружающей среды</t>
    </r>
    <r>
      <rPr>
        <b/>
        <sz val="14"/>
        <rFont val="Times New Roman"/>
        <family val="1"/>
        <charset val="204"/>
      </rPr>
      <t xml:space="preserve"> </t>
    </r>
  </si>
  <si>
    <t>Земельный налог с физических лиц,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</si>
  <si>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1 06 06042 04 0000 110</t>
  </si>
  <si>
    <t>Земельный налог с организаций,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</si>
  <si>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1 06 06032 04 0000 110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</si>
  <si>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</si>
  <si>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2 02 04000 00 0000 000</t>
  </si>
  <si>
    <t>Прочие межбюджетные трансферты</t>
  </si>
  <si>
    <t>2 02 04999 04 0000 151</t>
  </si>
  <si>
    <t xml:space="preserve">Прочие межбюджетные трансферты, передаваемые бюджетам городских округов </t>
  </si>
  <si>
    <t>2 02 03029 04 0000 151</t>
  </si>
  <si>
    <t>Субвенции бюджетам городских округов на 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</si>
  <si>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2 02 03020 04 0000 151</t>
  </si>
  <si>
    <t xml:space="preserve">Субвенции бюджетам городских округов на выплату единовременного пособия при формах устройства детей лишенных родительского попечения в семью. </t>
  </si>
  <si>
    <t>2 02 03027 04 0000 151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</si>
  <si>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</si>
  <si>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к решению Совета депутатов г. Грозный</t>
  </si>
  <si>
    <t>"О внесении изменений в решение Совета депутатов</t>
  </si>
  <si>
    <t>города Грозный "О бюджете муниципального</t>
  </si>
  <si>
    <t>образования "город Грозный" на 2015 год и на плановый</t>
  </si>
  <si>
    <t>период 2016 и 2017 годов"</t>
  </si>
  <si>
    <t>от "____"_____________№______</t>
  </si>
  <si>
    <t xml:space="preserve">                Приложение  4</t>
  </si>
  <si>
    <t xml:space="preserve">    "О бюджете муниципального образования "город Грозный" </t>
  </si>
  <si>
    <t>на 2015 год и на плановый период 2016 и 2017 годов"</t>
  </si>
  <si>
    <t>от 31.12.2014г. №81</t>
  </si>
  <si>
    <t>Приложение 1</t>
  </si>
  <si>
    <t>116 23041 04 0000 140</t>
  </si>
  <si>
    <t>(в тыс. руб.)</t>
  </si>
  <si>
    <t xml:space="preserve"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</t>
  </si>
  <si>
    <t xml:space="preserve"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 </t>
  </si>
  <si>
    <t>Поступление  доходов в  бюджет муниципального образования "город Грозный" на 2015 год</t>
  </si>
</sst>
</file>

<file path=xl/styles.xml><?xml version="1.0" encoding="utf-8"?>
<styleSheet xmlns="http://schemas.openxmlformats.org/spreadsheetml/2006/main">
  <numFmts count="6">
    <numFmt numFmtId="43" formatCode="_-* #,##0.00_р_._-;\-* #,##0.00_р_._-;_-* &quot;-&quot;??_р_._-;_-@_-"/>
    <numFmt numFmtId="164" formatCode="_-* #,##0.0_р_._-;\-* #,##0.0_р_._-;_-* &quot;-&quot;??_р_._-;_-@_-"/>
    <numFmt numFmtId="165" formatCode="#,##0.0"/>
    <numFmt numFmtId="166" formatCode="_-* #,##0.000_р_._-;\-* #,##0.000_р_._-;_-* &quot;-&quot;?_р_._-;_-@_-"/>
    <numFmt numFmtId="167" formatCode="_-* #,##0.000_р_._-;\-* #,##0.000_р_._-;_-* &quot;-&quot;??_р_._-;_-@_-"/>
    <numFmt numFmtId="168" formatCode="#,##0.00;[Red]\-#,##0.00;0.00"/>
  </numFmts>
  <fonts count="4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u/>
      <sz val="14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Arial Cyr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4"/>
      <name val="Arial Cyr"/>
      <charset val="204"/>
    </font>
    <font>
      <sz val="16"/>
      <name val="Arial Cyr"/>
      <charset val="204"/>
    </font>
    <font>
      <sz val="14"/>
      <color rgb="FF00000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vertAlign val="superscript"/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4.5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66FFFF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1">
    <xf numFmtId="0" fontId="0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4" fillId="0" borderId="0"/>
    <xf numFmtId="0" fontId="29" fillId="0" borderId="0"/>
    <xf numFmtId="0" fontId="30" fillId="0" borderId="0"/>
    <xf numFmtId="0" fontId="3" fillId="0" borderId="0"/>
    <xf numFmtId="0" fontId="2" fillId="0" borderId="0"/>
    <xf numFmtId="0" fontId="36" fillId="0" borderId="0"/>
    <xf numFmtId="0" fontId="37" fillId="0" borderId="0"/>
    <xf numFmtId="0" fontId="37" fillId="0" borderId="0"/>
    <xf numFmtId="0" fontId="38" fillId="0" borderId="0"/>
    <xf numFmtId="0" fontId="5" fillId="0" borderId="0"/>
    <xf numFmtId="43" fontId="5" fillId="0" borderId="0" applyFont="0" applyFill="0" applyBorder="0" applyAlignment="0" applyProtection="0"/>
    <xf numFmtId="0" fontId="1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29" fillId="0" borderId="0"/>
  </cellStyleXfs>
  <cellXfs count="447">
    <xf numFmtId="0" fontId="0" fillId="0" borderId="0" xfId="0"/>
    <xf numFmtId="0" fontId="8" fillId="0" borderId="0" xfId="0" applyFont="1"/>
    <xf numFmtId="0" fontId="8" fillId="0" borderId="0" xfId="0" applyFont="1" applyAlignment="1">
      <alignment horizontal="center"/>
    </xf>
    <xf numFmtId="0" fontId="7" fillId="0" borderId="0" xfId="0" applyFont="1"/>
    <xf numFmtId="43" fontId="8" fillId="0" borderId="0" xfId="1" applyFont="1"/>
    <xf numFmtId="43" fontId="8" fillId="0" borderId="0" xfId="0" applyNumberFormat="1" applyFont="1"/>
    <xf numFmtId="43" fontId="7" fillId="0" borderId="0" xfId="1" applyFont="1"/>
    <xf numFmtId="0" fontId="7" fillId="0" borderId="0" xfId="0" applyFont="1" applyFill="1"/>
    <xf numFmtId="14" fontId="13" fillId="0" borderId="0" xfId="0" applyNumberFormat="1" applyFont="1"/>
    <xf numFmtId="0" fontId="12" fillId="0" borderId="0" xfId="0" applyFont="1"/>
    <xf numFmtId="0" fontId="7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justify"/>
    </xf>
    <xf numFmtId="0" fontId="9" fillId="0" borderId="1" xfId="0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13" fillId="0" borderId="0" xfId="0" applyFont="1"/>
    <xf numFmtId="43" fontId="13" fillId="0" borderId="0" xfId="1" applyFont="1"/>
    <xf numFmtId="0" fontId="18" fillId="0" borderId="0" xfId="0" applyFont="1" applyAlignment="1">
      <alignment horizontal="left"/>
    </xf>
    <xf numFmtId="0" fontId="17" fillId="0" borderId="0" xfId="0" applyFont="1"/>
    <xf numFmtId="0" fontId="18" fillId="0" borderId="0" xfId="0" applyFont="1"/>
    <xf numFmtId="0" fontId="18" fillId="0" borderId="0" xfId="0" applyFont="1" applyAlignment="1"/>
    <xf numFmtId="0" fontId="11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vertical="center"/>
    </xf>
    <xf numFmtId="0" fontId="16" fillId="0" borderId="0" xfId="0" applyFont="1"/>
    <xf numFmtId="43" fontId="12" fillId="3" borderId="1" xfId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justify"/>
    </xf>
    <xf numFmtId="0" fontId="10" fillId="3" borderId="1" xfId="0" applyFont="1" applyFill="1" applyBorder="1" applyAlignment="1">
      <alignment horizontal="justify" vertical="center"/>
    </xf>
    <xf numFmtId="0" fontId="7" fillId="3" borderId="1" xfId="0" applyFont="1" applyFill="1" applyBorder="1" applyAlignment="1">
      <alignment horizontal="justify"/>
    </xf>
    <xf numFmtId="0" fontId="11" fillId="3" borderId="1" xfId="0" applyFont="1" applyFill="1" applyBorder="1" applyAlignment="1">
      <alignment horizontal="center" vertical="center"/>
    </xf>
    <xf numFmtId="43" fontId="8" fillId="3" borderId="1" xfId="1" applyFont="1" applyFill="1" applyBorder="1" applyAlignment="1">
      <alignment horizontal="center"/>
    </xf>
    <xf numFmtId="0" fontId="9" fillId="0" borderId="0" xfId="0" applyFont="1"/>
    <xf numFmtId="43" fontId="14" fillId="3" borderId="1" xfId="1" applyFont="1" applyFill="1" applyBorder="1" applyAlignment="1">
      <alignment horizontal="center" vertical="center"/>
    </xf>
    <xf numFmtId="43" fontId="14" fillId="3" borderId="1" xfId="1" applyFont="1" applyFill="1" applyBorder="1" applyAlignment="1">
      <alignment horizontal="center"/>
    </xf>
    <xf numFmtId="43" fontId="9" fillId="3" borderId="1" xfId="1" applyFont="1" applyFill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4" fontId="7" fillId="0" borderId="1" xfId="1" applyNumberFormat="1" applyFont="1" applyBorder="1" applyAlignment="1">
      <alignment horizontal="center" vertical="center"/>
    </xf>
    <xf numFmtId="4" fontId="7" fillId="0" borderId="1" xfId="1" applyNumberFormat="1" applyFont="1" applyFill="1" applyBorder="1" applyAlignment="1">
      <alignment horizontal="center" vertical="center"/>
    </xf>
    <xf numFmtId="0" fontId="11" fillId="2" borderId="1" xfId="1" applyNumberFormat="1" applyFont="1" applyFill="1" applyBorder="1" applyAlignment="1">
      <alignment horizontal="center"/>
    </xf>
    <xf numFmtId="0" fontId="17" fillId="0" borderId="0" xfId="0" applyFont="1" applyAlignment="1">
      <alignment horizontal="left"/>
    </xf>
    <xf numFmtId="0" fontId="13" fillId="0" borderId="0" xfId="0" applyFont="1" applyAlignment="1"/>
    <xf numFmtId="0" fontId="13" fillId="0" borderId="0" xfId="0" applyFont="1" applyAlignment="1">
      <alignment horizontal="left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7" fillId="4" borderId="0" xfId="0" applyFont="1" applyFill="1"/>
    <xf numFmtId="0" fontId="9" fillId="0" borderId="1" xfId="0" applyFont="1" applyBorder="1" applyAlignment="1">
      <alignment horizontal="justify" vertical="center" wrapText="1"/>
    </xf>
    <xf numFmtId="0" fontId="13" fillId="0" borderId="0" xfId="0" applyFont="1" applyAlignment="1">
      <alignment horizontal="center"/>
    </xf>
    <xf numFmtId="4" fontId="11" fillId="0" borderId="1" xfId="1" applyNumberFormat="1" applyFont="1" applyFill="1" applyBorder="1" applyAlignment="1">
      <alignment horizontal="center" vertical="center"/>
    </xf>
    <xf numFmtId="43" fontId="9" fillId="0" borderId="0" xfId="0" applyNumberFormat="1" applyFont="1"/>
    <xf numFmtId="4" fontId="8" fillId="0" borderId="0" xfId="0" applyNumberFormat="1" applyFont="1"/>
    <xf numFmtId="165" fontId="11" fillId="0" borderId="1" xfId="1" applyNumberFormat="1" applyFont="1" applyFill="1" applyBorder="1" applyAlignment="1">
      <alignment horizontal="center" vertical="center" wrapText="1"/>
    </xf>
    <xf numFmtId="43" fontId="7" fillId="0" borderId="0" xfId="1" applyFont="1" applyFill="1"/>
    <xf numFmtId="43" fontId="11" fillId="0" borderId="1" xfId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7" fillId="0" borderId="1" xfId="0" applyFont="1" applyFill="1" applyBorder="1"/>
    <xf numFmtId="43" fontId="16" fillId="0" borderId="1" xfId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43" fontId="16" fillId="0" borderId="1" xfId="1" applyFont="1" applyFill="1" applyBorder="1" applyAlignment="1">
      <alignment horizontal="center" vertical="center"/>
    </xf>
    <xf numFmtId="49" fontId="11" fillId="0" borderId="1" xfId="1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4" fontId="11" fillId="0" borderId="1" xfId="1" applyNumberFormat="1" applyFont="1" applyFill="1" applyBorder="1" applyAlignment="1">
      <alignment horizontal="center"/>
    </xf>
    <xf numFmtId="4" fontId="7" fillId="0" borderId="1" xfId="0" applyNumberFormat="1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>
      <alignment horizontal="center" vertical="center"/>
    </xf>
    <xf numFmtId="43" fontId="13" fillId="0" borderId="0" xfId="1" applyFont="1" applyFill="1"/>
    <xf numFmtId="43" fontId="8" fillId="0" borderId="0" xfId="1" applyFont="1" applyFill="1"/>
    <xf numFmtId="0" fontId="13" fillId="0" borderId="0" xfId="0" applyFont="1" applyFill="1"/>
    <xf numFmtId="0" fontId="17" fillId="0" borderId="0" xfId="0" applyFont="1" applyFill="1"/>
    <xf numFmtId="0" fontId="18" fillId="0" borderId="0" xfId="0" applyFont="1" applyFill="1"/>
    <xf numFmtId="0" fontId="18" fillId="0" borderId="0" xfId="0" applyFont="1" applyFill="1" applyAlignment="1">
      <alignment horizontal="left"/>
    </xf>
    <xf numFmtId="0" fontId="18" fillId="0" borderId="0" xfId="0" applyFont="1" applyFill="1" applyAlignment="1"/>
    <xf numFmtId="43" fontId="18" fillId="0" borderId="0" xfId="1" applyFont="1" applyFill="1"/>
    <xf numFmtId="0" fontId="11" fillId="0" borderId="1" xfId="0" applyNumberFormat="1" applyFont="1" applyFill="1" applyBorder="1" applyAlignment="1">
      <alignment horizontal="center" vertical="center" wrapText="1"/>
    </xf>
    <xf numFmtId="164" fontId="11" fillId="0" borderId="1" xfId="1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43" fontId="7" fillId="0" borderId="1" xfId="1" applyFont="1" applyFill="1" applyBorder="1" applyAlignment="1">
      <alignment horizontal="center" vertical="center"/>
    </xf>
    <xf numFmtId="43" fontId="9" fillId="0" borderId="1" xfId="1" applyFont="1" applyBorder="1" applyAlignment="1">
      <alignment horizontal="left" vertical="center" wrapText="1"/>
    </xf>
    <xf numFmtId="4" fontId="11" fillId="6" borderId="1" xfId="0" applyNumberFormat="1" applyFont="1" applyFill="1" applyBorder="1" applyAlignment="1">
      <alignment horizontal="center" vertical="center"/>
    </xf>
    <xf numFmtId="165" fontId="11" fillId="7" borderId="1" xfId="1" applyNumberFormat="1" applyFont="1" applyFill="1" applyBorder="1" applyAlignment="1">
      <alignment horizontal="center" vertical="center" wrapText="1"/>
    </xf>
    <xf numFmtId="4" fontId="11" fillId="6" borderId="1" xfId="1" applyNumberFormat="1" applyFont="1" applyFill="1" applyBorder="1" applyAlignment="1">
      <alignment horizontal="center" vertical="center"/>
    </xf>
    <xf numFmtId="43" fontId="9" fillId="0" borderId="1" xfId="1" applyFont="1" applyFill="1" applyBorder="1"/>
    <xf numFmtId="43" fontId="8" fillId="0" borderId="0" xfId="0" applyNumberFormat="1" applyFont="1" applyAlignment="1">
      <alignment vertical="center"/>
    </xf>
    <xf numFmtId="43" fontId="8" fillId="0" borderId="0" xfId="1" applyFont="1" applyAlignment="1">
      <alignment vertical="center"/>
    </xf>
    <xf numFmtId="43" fontId="7" fillId="0" borderId="0" xfId="1" applyFont="1" applyAlignment="1">
      <alignment vertical="center"/>
    </xf>
    <xf numFmtId="0" fontId="16" fillId="0" borderId="0" xfId="0" applyFont="1" applyAlignment="1">
      <alignment horizontal="center"/>
    </xf>
    <xf numFmtId="43" fontId="11" fillId="8" borderId="4" xfId="1" applyFont="1" applyFill="1" applyBorder="1" applyAlignment="1">
      <alignment horizontal="center" vertical="center"/>
    </xf>
    <xf numFmtId="17" fontId="12" fillId="3" borderId="1" xfId="1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left" vertical="center" wrapText="1"/>
    </xf>
    <xf numFmtId="43" fontId="13" fillId="0" borderId="1" xfId="1" applyFont="1" applyFill="1" applyBorder="1" applyAlignment="1">
      <alignment horizontal="center" vertical="center"/>
    </xf>
    <xf numFmtId="43" fontId="11" fillId="8" borderId="1" xfId="1" applyNumberFormat="1" applyFont="1" applyFill="1" applyBorder="1"/>
    <xf numFmtId="0" fontId="9" fillId="0" borderId="0" xfId="0" applyFont="1" applyBorder="1" applyAlignment="1">
      <alignment horizontal="left" vertical="center" wrapText="1"/>
    </xf>
    <xf numFmtId="0" fontId="7" fillId="5" borderId="3" xfId="1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justify" vertical="center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justify" vertical="center" wrapText="1"/>
    </xf>
    <xf numFmtId="43" fontId="11" fillId="8" borderId="5" xfId="1" applyFont="1" applyFill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2" fontId="7" fillId="5" borderId="3" xfId="1" applyNumberFormat="1" applyFont="1" applyFill="1" applyBorder="1" applyAlignment="1">
      <alignment horizontal="center" vertical="center"/>
    </xf>
    <xf numFmtId="2" fontId="7" fillId="5" borderId="1" xfId="1" applyNumberFormat="1" applyFont="1" applyFill="1" applyBorder="1" applyAlignment="1">
      <alignment horizontal="center" vertical="center"/>
    </xf>
    <xf numFmtId="0" fontId="7" fillId="0" borderId="6" xfId="0" applyFont="1" applyBorder="1" applyAlignment="1">
      <alignment horizontal="left" vertical="center" wrapText="1"/>
    </xf>
    <xf numFmtId="43" fontId="7" fillId="0" borderId="6" xfId="1" applyFont="1" applyFill="1" applyBorder="1" applyAlignment="1">
      <alignment horizontal="center" vertical="center"/>
    </xf>
    <xf numFmtId="0" fontId="7" fillId="5" borderId="7" xfId="1" applyNumberFormat="1" applyFont="1" applyFill="1" applyBorder="1" applyAlignment="1">
      <alignment horizontal="center" vertical="center"/>
    </xf>
    <xf numFmtId="164" fontId="16" fillId="8" borderId="8" xfId="1" applyNumberFormat="1" applyFont="1" applyFill="1" applyBorder="1" applyAlignment="1">
      <alignment horizontal="center" vertical="center"/>
    </xf>
    <xf numFmtId="4" fontId="11" fillId="8" borderId="9" xfId="0" applyNumberFormat="1" applyFont="1" applyFill="1" applyBorder="1" applyAlignment="1">
      <alignment horizontal="center" vertical="center"/>
    </xf>
    <xf numFmtId="165" fontId="11" fillId="8" borderId="10" xfId="1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164" fontId="7" fillId="0" borderId="1" xfId="1" applyNumberFormat="1" applyFont="1" applyFill="1" applyBorder="1" applyAlignment="1">
      <alignment horizontal="center" vertical="center" wrapText="1"/>
    </xf>
    <xf numFmtId="165" fontId="7" fillId="0" borderId="1" xfId="1" applyNumberFormat="1" applyFont="1" applyFill="1" applyBorder="1" applyAlignment="1">
      <alignment horizontal="center" vertical="center" wrapText="1"/>
    </xf>
    <xf numFmtId="43" fontId="16" fillId="6" borderId="1" xfId="1" applyFont="1" applyFill="1" applyBorder="1" applyAlignment="1">
      <alignment horizontal="center" vertical="center"/>
    </xf>
    <xf numFmtId="0" fontId="16" fillId="6" borderId="1" xfId="0" applyFont="1" applyFill="1" applyBorder="1" applyAlignment="1">
      <alignment horizontal="center" vertical="center"/>
    </xf>
    <xf numFmtId="43" fontId="16" fillId="6" borderId="1" xfId="1" applyFont="1" applyFill="1" applyBorder="1" applyAlignment="1">
      <alignment horizontal="center" vertical="center" wrapText="1"/>
    </xf>
    <xf numFmtId="0" fontId="16" fillId="6" borderId="1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/>
    </xf>
    <xf numFmtId="0" fontId="11" fillId="6" borderId="1" xfId="0" applyFont="1" applyFill="1" applyBorder="1" applyAlignment="1">
      <alignment horizontal="center" vertical="center"/>
    </xf>
    <xf numFmtId="49" fontId="11" fillId="6" borderId="1" xfId="1" applyNumberFormat="1" applyFont="1" applyFill="1" applyBorder="1" applyAlignment="1">
      <alignment horizontal="center"/>
    </xf>
    <xf numFmtId="0" fontId="7" fillId="6" borderId="1" xfId="0" applyFont="1" applyFill="1" applyBorder="1" applyAlignment="1">
      <alignment horizontal="justify"/>
    </xf>
    <xf numFmtId="0" fontId="11" fillId="6" borderId="1" xfId="0" applyFont="1" applyFill="1" applyBorder="1" applyAlignment="1">
      <alignment horizontal="left" vertical="center"/>
    </xf>
    <xf numFmtId="164" fontId="11" fillId="6" borderId="1" xfId="1" applyNumberFormat="1" applyFont="1" applyFill="1" applyBorder="1" applyAlignment="1">
      <alignment horizontal="center" vertical="center" wrapText="1"/>
    </xf>
    <xf numFmtId="165" fontId="11" fillId="6" borderId="1" xfId="1" applyNumberFormat="1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vertical="center" wrapText="1"/>
    </xf>
    <xf numFmtId="0" fontId="14" fillId="6" borderId="1" xfId="0" applyFont="1" applyFill="1" applyBorder="1" applyAlignment="1">
      <alignment horizontal="left" vertical="center"/>
    </xf>
    <xf numFmtId="0" fontId="14" fillId="6" borderId="1" xfId="0" applyFont="1" applyFill="1" applyBorder="1" applyAlignment="1">
      <alignment vertical="center" wrapText="1"/>
    </xf>
    <xf numFmtId="0" fontId="11" fillId="6" borderId="0" xfId="0" applyFont="1" applyFill="1" applyAlignment="1">
      <alignment horizontal="center" vertical="center"/>
    </xf>
    <xf numFmtId="0" fontId="14" fillId="6" borderId="1" xfId="0" applyFont="1" applyFill="1" applyBorder="1" applyAlignment="1">
      <alignment horizontal="justify"/>
    </xf>
    <xf numFmtId="49" fontId="11" fillId="6" borderId="1" xfId="0" applyNumberFormat="1" applyFont="1" applyFill="1" applyBorder="1" applyAlignment="1">
      <alignment horizontal="center" vertical="center"/>
    </xf>
    <xf numFmtId="3" fontId="11" fillId="6" borderId="1" xfId="0" applyNumberFormat="1" applyFont="1" applyFill="1" applyBorder="1" applyAlignment="1">
      <alignment horizontal="center" vertical="center"/>
    </xf>
    <xf numFmtId="0" fontId="19" fillId="6" borderId="1" xfId="0" applyFont="1" applyFill="1" applyBorder="1" applyAlignment="1">
      <alignment horizontal="left" vertical="center"/>
    </xf>
    <xf numFmtId="0" fontId="7" fillId="6" borderId="1" xfId="0" applyFont="1" applyFill="1" applyBorder="1"/>
    <xf numFmtId="0" fontId="14" fillId="6" borderId="1" xfId="0" applyFont="1" applyFill="1" applyBorder="1" applyAlignment="1">
      <alignment horizontal="left" vertical="center" wrapText="1"/>
    </xf>
    <xf numFmtId="4" fontId="11" fillId="6" borderId="1" xfId="1" applyNumberFormat="1" applyFont="1" applyFill="1" applyBorder="1" applyAlignment="1">
      <alignment horizontal="center"/>
    </xf>
    <xf numFmtId="43" fontId="16" fillId="6" borderId="1" xfId="1" applyFont="1" applyFill="1" applyBorder="1"/>
    <xf numFmtId="43" fontId="11" fillId="6" borderId="1" xfId="1" applyFont="1" applyFill="1" applyBorder="1" applyAlignment="1">
      <alignment horizontal="center" vertical="center"/>
    </xf>
    <xf numFmtId="0" fontId="11" fillId="2" borderId="11" xfId="0" applyFont="1" applyFill="1" applyBorder="1" applyAlignment="1"/>
    <xf numFmtId="0" fontId="11" fillId="2" borderId="12" xfId="0" applyFont="1" applyFill="1" applyBorder="1" applyAlignment="1"/>
    <xf numFmtId="0" fontId="11" fillId="2" borderId="13" xfId="0" applyFont="1" applyFill="1" applyBorder="1" applyAlignment="1"/>
    <xf numFmtId="0" fontId="11" fillId="6" borderId="1" xfId="0" applyFont="1" applyFill="1" applyBorder="1" applyAlignment="1">
      <alignment horizontal="left" vertical="top" wrapText="1"/>
    </xf>
    <xf numFmtId="43" fontId="13" fillId="6" borderId="1" xfId="1" applyFont="1" applyFill="1" applyBorder="1" applyAlignment="1">
      <alignment horizontal="center" vertical="center"/>
    </xf>
    <xf numFmtId="0" fontId="7" fillId="6" borderId="0" xfId="0" applyFont="1" applyFill="1"/>
    <xf numFmtId="165" fontId="11" fillId="6" borderId="1" xfId="1" applyNumberFormat="1" applyFont="1" applyFill="1" applyBorder="1" applyAlignment="1">
      <alignment horizontal="center" wrapText="1"/>
    </xf>
    <xf numFmtId="43" fontId="9" fillId="0" borderId="0" xfId="1" applyFont="1"/>
    <xf numFmtId="43" fontId="14" fillId="8" borderId="1" xfId="1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top" wrapText="1"/>
    </xf>
    <xf numFmtId="43" fontId="9" fillId="9" borderId="1" xfId="1" applyNumberFormat="1" applyFont="1" applyFill="1" applyBorder="1"/>
    <xf numFmtId="0" fontId="9" fillId="9" borderId="0" xfId="0" applyFont="1" applyFill="1"/>
    <xf numFmtId="0" fontId="9" fillId="10" borderId="1" xfId="0" applyFont="1" applyFill="1" applyBorder="1" applyAlignment="1">
      <alignment horizontal="left" vertical="center"/>
    </xf>
    <xf numFmtId="0" fontId="9" fillId="0" borderId="0" xfId="0" applyFont="1" applyAlignment="1">
      <alignment wrapText="1"/>
    </xf>
    <xf numFmtId="0" fontId="13" fillId="0" borderId="0" xfId="0" applyFont="1" applyAlignment="1">
      <alignment horizontal="justify" vertical="top" wrapText="1"/>
    </xf>
    <xf numFmtId="0" fontId="7" fillId="0" borderId="1" xfId="0" applyFont="1" applyBorder="1" applyAlignment="1">
      <alignment horizontal="left" wrapText="1"/>
    </xf>
    <xf numFmtId="43" fontId="7" fillId="0" borderId="1" xfId="1" applyFont="1" applyBorder="1"/>
    <xf numFmtId="43" fontId="7" fillId="9" borderId="1" xfId="1" applyFont="1" applyFill="1" applyBorder="1"/>
    <xf numFmtId="43" fontId="11" fillId="0" borderId="1" xfId="1" applyFont="1" applyBorder="1"/>
    <xf numFmtId="0" fontId="12" fillId="9" borderId="0" xfId="0" applyFont="1" applyFill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justify"/>
    </xf>
    <xf numFmtId="2" fontId="7" fillId="5" borderId="11" xfId="1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left"/>
    </xf>
    <xf numFmtId="43" fontId="14" fillId="8" borderId="1" xfId="1" applyFont="1" applyFill="1" applyBorder="1"/>
    <xf numFmtId="2" fontId="8" fillId="0" borderId="0" xfId="0" applyNumberFormat="1" applyFont="1"/>
    <xf numFmtId="0" fontId="16" fillId="0" borderId="0" xfId="0" applyFont="1" applyAlignment="1"/>
    <xf numFmtId="0" fontId="13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6" fillId="0" borderId="0" xfId="0" applyFont="1" applyAlignment="1">
      <alignment vertical="center"/>
    </xf>
    <xf numFmtId="43" fontId="12" fillId="0" borderId="0" xfId="1" applyFont="1"/>
    <xf numFmtId="0" fontId="11" fillId="6" borderId="1" xfId="0" applyFont="1" applyFill="1" applyBorder="1" applyAlignment="1">
      <alignment horizontal="left" vertical="center" wrapText="1"/>
    </xf>
    <xf numFmtId="0" fontId="11" fillId="6" borderId="1" xfId="0" applyNumberFormat="1" applyFont="1" applyFill="1" applyBorder="1" applyAlignment="1">
      <alignment horizontal="center" vertical="center" wrapText="1"/>
    </xf>
    <xf numFmtId="0" fontId="11" fillId="6" borderId="0" xfId="0" applyFont="1" applyFill="1"/>
    <xf numFmtId="0" fontId="21" fillId="0" borderId="0" xfId="0" applyFont="1" applyAlignment="1">
      <alignment horizontal="justify"/>
    </xf>
    <xf numFmtId="0" fontId="16" fillId="6" borderId="1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/>
    </xf>
    <xf numFmtId="0" fontId="14" fillId="0" borderId="23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4" fillId="0" borderId="9" xfId="0" applyFont="1" applyFill="1" applyBorder="1" applyAlignment="1">
      <alignment horizontal="left" vertical="center" wrapText="1"/>
    </xf>
    <xf numFmtId="0" fontId="9" fillId="0" borderId="21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justify" vertical="center"/>
    </xf>
    <xf numFmtId="0" fontId="9" fillId="0" borderId="1" xfId="0" applyFont="1" applyFill="1" applyBorder="1" applyAlignment="1">
      <alignment horizontal="justify" vertical="center"/>
    </xf>
    <xf numFmtId="0" fontId="9" fillId="0" borderId="14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0" fontId="7" fillId="0" borderId="6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justify"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vertical="center" wrapText="1"/>
    </xf>
    <xf numFmtId="0" fontId="9" fillId="0" borderId="6" xfId="0" applyFont="1" applyFill="1" applyBorder="1" applyAlignment="1">
      <alignment horizontal="justify" vertical="center" wrapText="1"/>
    </xf>
    <xf numFmtId="0" fontId="23" fillId="0" borderId="6" xfId="0" applyFont="1" applyFill="1" applyBorder="1" applyAlignment="1">
      <alignment horizontal="justify" vertical="top" wrapText="1"/>
    </xf>
    <xf numFmtId="0" fontId="7" fillId="0" borderId="14" xfId="0" applyFont="1" applyFill="1" applyBorder="1" applyAlignment="1">
      <alignment horizontal="justify" vertical="center"/>
    </xf>
    <xf numFmtId="0" fontId="7" fillId="0" borderId="6" xfId="0" applyFont="1" applyFill="1" applyBorder="1" applyAlignment="1">
      <alignment horizontal="justify" vertical="center"/>
    </xf>
    <xf numFmtId="0" fontId="8" fillId="0" borderId="0" xfId="0" applyFont="1" applyBorder="1"/>
    <xf numFmtId="0" fontId="14" fillId="0" borderId="24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2" fontId="27" fillId="0" borderId="14" xfId="0" quotePrefix="1" applyNumberFormat="1" applyFont="1" applyFill="1" applyBorder="1" applyAlignment="1">
      <alignment horizontal="center" vertical="center"/>
    </xf>
    <xf numFmtId="2" fontId="27" fillId="0" borderId="6" xfId="0" quotePrefix="1" applyNumberFormat="1" applyFont="1" applyFill="1" applyBorder="1" applyAlignment="1">
      <alignment horizontal="center" vertical="center"/>
    </xf>
    <xf numFmtId="0" fontId="9" fillId="8" borderId="9" xfId="0" applyFont="1" applyFill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 wrapText="1"/>
    </xf>
    <xf numFmtId="3" fontId="7" fillId="0" borderId="26" xfId="0" applyNumberFormat="1" applyFont="1" applyBorder="1" applyAlignment="1">
      <alignment horizontal="center" vertical="center" wrapText="1"/>
    </xf>
    <xf numFmtId="0" fontId="7" fillId="0" borderId="26" xfId="0" applyFont="1" applyBorder="1" applyAlignment="1">
      <alignment horizontal="left" vertical="center" wrapText="1"/>
    </xf>
    <xf numFmtId="0" fontId="0" fillId="0" borderId="26" xfId="0" applyBorder="1"/>
    <xf numFmtId="0" fontId="7" fillId="0" borderId="14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/>
    </xf>
    <xf numFmtId="0" fontId="0" fillId="0" borderId="14" xfId="0" applyBorder="1"/>
    <xf numFmtId="3" fontId="14" fillId="0" borderId="14" xfId="0" applyNumberFormat="1" applyFont="1" applyBorder="1" applyAlignment="1">
      <alignment horizontal="center" vertical="center" wrapText="1"/>
    </xf>
    <xf numFmtId="0" fontId="11" fillId="0" borderId="14" xfId="0" applyFont="1" applyBorder="1" applyAlignment="1">
      <alignment horizontal="left" vertical="center" wrapText="1"/>
    </xf>
    <xf numFmtId="0" fontId="0" fillId="0" borderId="9" xfId="0" applyBorder="1"/>
    <xf numFmtId="3" fontId="14" fillId="0" borderId="9" xfId="0" applyNumberFormat="1" applyFont="1" applyFill="1" applyBorder="1" applyAlignment="1">
      <alignment horizontal="center" vertical="center" wrapText="1"/>
    </xf>
    <xf numFmtId="164" fontId="16" fillId="0" borderId="9" xfId="2" applyNumberFormat="1" applyFont="1" applyFill="1" applyBorder="1" applyAlignment="1">
      <alignment horizontal="left" vertical="center" wrapText="1"/>
    </xf>
    <xf numFmtId="0" fontId="0" fillId="0" borderId="6" xfId="0" applyBorder="1"/>
    <xf numFmtId="3" fontId="9" fillId="0" borderId="6" xfId="0" applyNumberFormat="1" applyFont="1" applyBorder="1" applyAlignment="1">
      <alignment horizontal="center" vertical="center" wrapText="1"/>
    </xf>
    <xf numFmtId="3" fontId="7" fillId="0" borderId="14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justify"/>
    </xf>
    <xf numFmtId="3" fontId="11" fillId="0" borderId="9" xfId="0" applyNumberFormat="1" applyFont="1" applyBorder="1" applyAlignment="1">
      <alignment horizontal="center" vertical="center" wrapText="1"/>
    </xf>
    <xf numFmtId="3" fontId="7" fillId="0" borderId="6" xfId="0" applyNumberFormat="1" applyFont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justify" vertical="center"/>
    </xf>
    <xf numFmtId="0" fontId="11" fillId="0" borderId="9" xfId="0" applyFont="1" applyFill="1" applyBorder="1" applyAlignment="1">
      <alignment horizontal="left" vertical="top" wrapText="1"/>
    </xf>
    <xf numFmtId="3" fontId="14" fillId="0" borderId="9" xfId="0" applyNumberFormat="1" applyFont="1" applyBorder="1" applyAlignment="1">
      <alignment horizontal="center" vertical="center" wrapText="1"/>
    </xf>
    <xf numFmtId="0" fontId="11" fillId="0" borderId="9" xfId="0" applyFont="1" applyBorder="1" applyAlignment="1">
      <alignment horizontal="left" vertical="center" wrapText="1"/>
    </xf>
    <xf numFmtId="0" fontId="9" fillId="0" borderId="29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horizontal="left" vertical="center" wrapText="1"/>
    </xf>
    <xf numFmtId="1" fontId="9" fillId="0" borderId="2" xfId="0" applyNumberFormat="1" applyFont="1" applyFill="1" applyBorder="1" applyAlignment="1">
      <alignment horizontal="center" vertical="center"/>
    </xf>
    <xf numFmtId="1" fontId="9" fillId="0" borderId="19" xfId="0" applyNumberFormat="1" applyFont="1" applyFill="1" applyBorder="1" applyAlignment="1">
      <alignment horizontal="center" vertical="center"/>
    </xf>
    <xf numFmtId="1" fontId="9" fillId="0" borderId="22" xfId="0" applyNumberFormat="1" applyFont="1" applyFill="1" applyBorder="1" applyAlignment="1">
      <alignment horizontal="center" vertical="center"/>
    </xf>
    <xf numFmtId="1" fontId="9" fillId="0" borderId="21" xfId="0" applyNumberFormat="1" applyFont="1" applyFill="1" applyBorder="1" applyAlignment="1">
      <alignment horizontal="center" vertical="center"/>
    </xf>
    <xf numFmtId="1" fontId="9" fillId="0" borderId="23" xfId="0" applyNumberFormat="1" applyFont="1" applyFill="1" applyBorder="1" applyAlignment="1">
      <alignment horizontal="center" vertical="center"/>
    </xf>
    <xf numFmtId="1" fontId="9" fillId="0" borderId="31" xfId="0" applyNumberFormat="1" applyFont="1" applyFill="1" applyBorder="1" applyAlignment="1">
      <alignment horizontal="center" vertical="center"/>
    </xf>
    <xf numFmtId="165" fontId="13" fillId="0" borderId="0" xfId="0" applyNumberFormat="1" applyFont="1" applyBorder="1" applyAlignment="1">
      <alignment horizontal="center" vertical="center"/>
    </xf>
    <xf numFmtId="0" fontId="0" fillId="0" borderId="0" xfId="0" applyBorder="1"/>
    <xf numFmtId="1" fontId="14" fillId="0" borderId="19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14" fillId="0" borderId="34" xfId="0" applyFont="1" applyFill="1" applyBorder="1" applyAlignment="1">
      <alignment horizontal="center"/>
    </xf>
    <xf numFmtId="0" fontId="14" fillId="0" borderId="29" xfId="0" applyFont="1" applyFill="1" applyBorder="1" applyAlignment="1">
      <alignment horizontal="center" vertical="center"/>
    </xf>
    <xf numFmtId="0" fontId="11" fillId="0" borderId="29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43" fontId="0" fillId="0" borderId="0" xfId="1" applyFont="1"/>
    <xf numFmtId="166" fontId="25" fillId="0" borderId="9" xfId="0" applyNumberFormat="1" applyFont="1" applyFill="1" applyBorder="1" applyAlignment="1">
      <alignment horizontal="center"/>
    </xf>
    <xf numFmtId="166" fontId="25" fillId="0" borderId="10" xfId="0" applyNumberFormat="1" applyFont="1" applyFill="1" applyBorder="1" applyAlignment="1">
      <alignment horizontal="center"/>
    </xf>
    <xf numFmtId="166" fontId="25" fillId="0" borderId="29" xfId="0" applyNumberFormat="1" applyFont="1" applyFill="1" applyBorder="1" applyAlignment="1">
      <alignment horizontal="center" vertical="center"/>
    </xf>
    <xf numFmtId="166" fontId="25" fillId="0" borderId="30" xfId="0" applyNumberFormat="1" applyFont="1" applyFill="1" applyBorder="1" applyAlignment="1">
      <alignment horizontal="center" vertical="center"/>
    </xf>
    <xf numFmtId="166" fontId="25" fillId="0" borderId="9" xfId="0" applyNumberFormat="1" applyFont="1" applyFill="1" applyBorder="1" applyAlignment="1">
      <alignment horizontal="center" vertical="center"/>
    </xf>
    <xf numFmtId="166" fontId="25" fillId="0" borderId="10" xfId="0" applyNumberFormat="1" applyFont="1" applyFill="1" applyBorder="1" applyAlignment="1">
      <alignment horizontal="center" vertical="center"/>
    </xf>
    <xf numFmtId="166" fontId="13" fillId="0" borderId="14" xfId="0" applyNumberFormat="1" applyFont="1" applyFill="1" applyBorder="1" applyAlignment="1">
      <alignment horizontal="center" vertical="center" wrapText="1"/>
    </xf>
    <xf numFmtId="166" fontId="13" fillId="0" borderId="20" xfId="0" applyNumberFormat="1" applyFont="1" applyBorder="1" applyAlignment="1">
      <alignment horizontal="center" vertical="center"/>
    </xf>
    <xf numFmtId="166" fontId="16" fillId="0" borderId="9" xfId="0" applyNumberFormat="1" applyFont="1" applyFill="1" applyBorder="1" applyAlignment="1">
      <alignment horizontal="center" vertical="center" wrapText="1"/>
    </xf>
    <xf numFmtId="166" fontId="16" fillId="0" borderId="10" xfId="0" applyNumberFormat="1" applyFont="1" applyFill="1" applyBorder="1" applyAlignment="1">
      <alignment horizontal="center" vertical="center" wrapText="1"/>
    </xf>
    <xf numFmtId="166" fontId="13" fillId="0" borderId="1" xfId="0" applyNumberFormat="1" applyFont="1" applyFill="1" applyBorder="1" applyAlignment="1">
      <alignment horizontal="center" vertical="center" wrapText="1"/>
    </xf>
    <xf numFmtId="166" fontId="13" fillId="0" borderId="6" xfId="0" applyNumberFormat="1" applyFont="1" applyFill="1" applyBorder="1" applyAlignment="1">
      <alignment horizontal="center" vertical="center" wrapText="1"/>
    </xf>
    <xf numFmtId="166" fontId="28" fillId="0" borderId="9" xfId="0" applyNumberFormat="1" applyFont="1" applyFill="1" applyBorder="1" applyAlignment="1">
      <alignment horizontal="center" vertical="center" wrapText="1"/>
    </xf>
    <xf numFmtId="166" fontId="28" fillId="0" borderId="10" xfId="0" applyNumberFormat="1" applyFont="1" applyFill="1" applyBorder="1" applyAlignment="1">
      <alignment horizontal="center" vertical="center" wrapText="1"/>
    </xf>
    <xf numFmtId="166" fontId="13" fillId="0" borderId="14" xfId="0" applyNumberFormat="1" applyFont="1" applyFill="1" applyBorder="1" applyAlignment="1">
      <alignment horizontal="center" vertical="center"/>
    </xf>
    <xf numFmtId="166" fontId="13" fillId="0" borderId="6" xfId="0" applyNumberFormat="1" applyFont="1" applyFill="1" applyBorder="1" applyAlignment="1">
      <alignment horizontal="center" vertical="center"/>
    </xf>
    <xf numFmtId="166" fontId="13" fillId="0" borderId="7" xfId="0" applyNumberFormat="1" applyFont="1" applyBorder="1" applyAlignment="1">
      <alignment horizontal="center" vertical="center"/>
    </xf>
    <xf numFmtId="166" fontId="16" fillId="0" borderId="29" xfId="0" applyNumberFormat="1" applyFont="1" applyFill="1" applyBorder="1" applyAlignment="1">
      <alignment horizontal="center" vertical="center"/>
    </xf>
    <xf numFmtId="166" fontId="13" fillId="0" borderId="30" xfId="0" applyNumberFormat="1" applyFont="1" applyBorder="1" applyAlignment="1">
      <alignment horizontal="center" vertical="center"/>
    </xf>
    <xf numFmtId="166" fontId="13" fillId="0" borderId="1" xfId="0" applyNumberFormat="1" applyFont="1" applyFill="1" applyBorder="1" applyAlignment="1">
      <alignment horizontal="center" vertical="center"/>
    </xf>
    <xf numFmtId="166" fontId="13" fillId="0" borderId="3" xfId="0" applyNumberFormat="1" applyFont="1" applyBorder="1" applyAlignment="1">
      <alignment horizontal="center" vertical="center"/>
    </xf>
    <xf numFmtId="166" fontId="16" fillId="0" borderId="9" xfId="0" applyNumberFormat="1" applyFont="1" applyFill="1" applyBorder="1" applyAlignment="1">
      <alignment horizontal="center" vertical="center"/>
    </xf>
    <xf numFmtId="166" fontId="16" fillId="0" borderId="10" xfId="0" applyNumberFormat="1" applyFont="1" applyFill="1" applyBorder="1" applyAlignment="1">
      <alignment horizontal="center" vertical="center"/>
    </xf>
    <xf numFmtId="166" fontId="13" fillId="0" borderId="14" xfId="1" applyNumberFormat="1" applyFont="1" applyFill="1" applyBorder="1" applyAlignment="1">
      <alignment horizontal="center" vertical="center"/>
    </xf>
    <xf numFmtId="166" fontId="13" fillId="0" borderId="24" xfId="1" applyNumberFormat="1" applyFont="1" applyFill="1" applyBorder="1" applyAlignment="1">
      <alignment horizontal="center" vertical="center"/>
    </xf>
    <xf numFmtId="166" fontId="13" fillId="0" borderId="25" xfId="0" applyNumberFormat="1" applyFont="1" applyBorder="1" applyAlignment="1">
      <alignment horizontal="center" vertical="center"/>
    </xf>
    <xf numFmtId="166" fontId="16" fillId="0" borderId="10" xfId="0" applyNumberFormat="1" applyFont="1" applyBorder="1" applyAlignment="1">
      <alignment horizontal="center" vertical="center"/>
    </xf>
    <xf numFmtId="166" fontId="26" fillId="0" borderId="14" xfId="0" applyNumberFormat="1" applyFont="1" applyFill="1" applyBorder="1" applyAlignment="1">
      <alignment horizontal="center" vertical="center"/>
    </xf>
    <xf numFmtId="166" fontId="13" fillId="0" borderId="1" xfId="1" applyNumberFormat="1" applyFont="1" applyFill="1" applyBorder="1" applyAlignment="1">
      <alignment horizontal="center" vertical="center"/>
    </xf>
    <xf numFmtId="166" fontId="13" fillId="0" borderId="6" xfId="1" applyNumberFormat="1" applyFont="1" applyFill="1" applyBorder="1" applyAlignment="1">
      <alignment horizontal="center" vertical="center"/>
    </xf>
    <xf numFmtId="166" fontId="16" fillId="0" borderId="29" xfId="1" applyNumberFormat="1" applyFont="1" applyFill="1" applyBorder="1" applyAlignment="1">
      <alignment horizontal="center" vertical="center"/>
    </xf>
    <xf numFmtId="166" fontId="16" fillId="0" borderId="9" xfId="0" applyNumberFormat="1" applyFont="1" applyBorder="1" applyAlignment="1">
      <alignment horizontal="center" vertical="center"/>
    </xf>
    <xf numFmtId="166" fontId="13" fillId="0" borderId="14" xfId="0" applyNumberFormat="1" applyFont="1" applyBorder="1" applyAlignment="1">
      <alignment horizontal="center" vertical="center"/>
    </xf>
    <xf numFmtId="166" fontId="13" fillId="0" borderId="6" xfId="0" applyNumberFormat="1" applyFont="1" applyBorder="1" applyAlignment="1">
      <alignment horizontal="center" vertical="center"/>
    </xf>
    <xf numFmtId="166" fontId="16" fillId="0" borderId="9" xfId="2" applyNumberFormat="1" applyFont="1" applyFill="1" applyBorder="1" applyAlignment="1">
      <alignment horizontal="center" vertical="center" wrapText="1"/>
    </xf>
    <xf numFmtId="166" fontId="16" fillId="0" borderId="10" xfId="2" applyNumberFormat="1" applyFont="1" applyFill="1" applyBorder="1" applyAlignment="1">
      <alignment horizontal="center" vertical="center" wrapText="1"/>
    </xf>
    <xf numFmtId="166" fontId="13" fillId="0" borderId="14" xfId="2" applyNumberFormat="1" applyFont="1" applyFill="1" applyBorder="1" applyAlignment="1">
      <alignment horizontal="center" vertical="center" wrapText="1"/>
    </xf>
    <xf numFmtId="166" fontId="13" fillId="0" borderId="20" xfId="1" applyNumberFormat="1" applyFont="1" applyBorder="1" applyAlignment="1">
      <alignment horizontal="center" vertical="center"/>
    </xf>
    <xf numFmtId="166" fontId="13" fillId="0" borderId="32" xfId="0" applyNumberFormat="1" applyFont="1" applyBorder="1" applyAlignment="1">
      <alignment horizontal="center" vertical="center"/>
    </xf>
    <xf numFmtId="166" fontId="13" fillId="0" borderId="33" xfId="1" applyNumberFormat="1" applyFont="1" applyBorder="1" applyAlignment="1">
      <alignment horizontal="center" vertical="center"/>
    </xf>
    <xf numFmtId="0" fontId="0" fillId="0" borderId="1" xfId="0" applyBorder="1"/>
    <xf numFmtId="0" fontId="14" fillId="0" borderId="24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166" fontId="13" fillId="0" borderId="20" xfId="1" applyNumberFormat="1" applyFont="1" applyFill="1" applyBorder="1" applyAlignment="1">
      <alignment horizontal="center" vertical="center"/>
    </xf>
    <xf numFmtId="166" fontId="13" fillId="0" borderId="3" xfId="1" applyNumberFormat="1" applyFont="1" applyFill="1" applyBorder="1" applyAlignment="1">
      <alignment horizontal="center" vertical="center"/>
    </xf>
    <xf numFmtId="166" fontId="13" fillId="0" borderId="7" xfId="1" applyNumberFormat="1" applyFont="1" applyFill="1" applyBorder="1" applyAlignment="1">
      <alignment horizontal="center" vertical="center"/>
    </xf>
    <xf numFmtId="43" fontId="0" fillId="0" borderId="0" xfId="0" applyNumberFormat="1"/>
    <xf numFmtId="0" fontId="31" fillId="0" borderId="0" xfId="0" applyFont="1"/>
    <xf numFmtId="0" fontId="32" fillId="0" borderId="0" xfId="0" applyFont="1"/>
    <xf numFmtId="0" fontId="16" fillId="0" borderId="0" xfId="0" applyFont="1" applyAlignment="1">
      <alignment horizontal="center"/>
    </xf>
    <xf numFmtId="0" fontId="7" fillId="0" borderId="0" xfId="0" applyFont="1" applyAlignment="1">
      <alignment horizontal="right" vertical="center"/>
    </xf>
    <xf numFmtId="0" fontId="25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justify" vertical="center"/>
    </xf>
    <xf numFmtId="0" fontId="13" fillId="0" borderId="1" xfId="0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horizontal="justify" vertical="center" wrapText="1"/>
    </xf>
    <xf numFmtId="0" fontId="13" fillId="0" borderId="1" xfId="0" applyFont="1" applyFill="1" applyBorder="1" applyAlignment="1">
      <alignment wrapText="1"/>
    </xf>
    <xf numFmtId="0" fontId="13" fillId="0" borderId="1" xfId="0" applyFont="1" applyFill="1" applyBorder="1" applyAlignment="1">
      <alignment horizontal="left" wrapText="1"/>
    </xf>
    <xf numFmtId="0" fontId="13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horizontal="left" vertical="center" wrapText="1"/>
    </xf>
    <xf numFmtId="167" fontId="34" fillId="0" borderId="1" xfId="1" applyNumberFormat="1" applyFont="1" applyBorder="1" applyAlignment="1">
      <alignment horizontal="justify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justify" vertical="center" wrapText="1"/>
    </xf>
    <xf numFmtId="168" fontId="29" fillId="0" borderId="0" xfId="4" applyNumberFormat="1" applyFont="1" applyFill="1" applyBorder="1" applyAlignment="1" applyProtection="1">
      <alignment horizontal="right" vertical="center"/>
      <protection hidden="1"/>
    </xf>
    <xf numFmtId="0" fontId="13" fillId="0" borderId="2" xfId="0" applyFont="1" applyFill="1" applyBorder="1" applyAlignment="1">
      <alignment horizontal="center" vertical="center"/>
    </xf>
    <xf numFmtId="164" fontId="13" fillId="0" borderId="3" xfId="1" applyNumberFormat="1" applyFont="1" applyFill="1" applyBorder="1" applyAlignment="1">
      <alignment horizontal="right" vertical="center" wrapText="1"/>
    </xf>
    <xf numFmtId="164" fontId="13" fillId="0" borderId="3" xfId="1" applyNumberFormat="1" applyFont="1" applyFill="1" applyBorder="1" applyAlignment="1">
      <alignment horizontal="right" vertical="center"/>
    </xf>
    <xf numFmtId="164" fontId="13" fillId="0" borderId="3" xfId="0" applyNumberFormat="1" applyFont="1" applyFill="1" applyBorder="1" applyAlignment="1">
      <alignment horizontal="right" vertical="center"/>
    </xf>
    <xf numFmtId="3" fontId="13" fillId="0" borderId="2" xfId="0" applyNumberFormat="1" applyFont="1" applyBorder="1" applyAlignment="1">
      <alignment horizontal="center" vertical="center" wrapText="1"/>
    </xf>
    <xf numFmtId="164" fontId="13" fillId="0" borderId="3" xfId="2" applyNumberFormat="1" applyFont="1" applyFill="1" applyBorder="1" applyAlignment="1">
      <alignment horizontal="right" vertical="center" wrapText="1"/>
    </xf>
    <xf numFmtId="0" fontId="16" fillId="0" borderId="23" xfId="0" applyFont="1" applyFill="1" applyBorder="1" applyAlignment="1">
      <alignment horizontal="center"/>
    </xf>
    <xf numFmtId="0" fontId="16" fillId="0" borderId="24" xfId="0" applyFont="1" applyFill="1" applyBorder="1" applyAlignment="1">
      <alignment horizontal="center" vertical="center"/>
    </xf>
    <xf numFmtId="1" fontId="16" fillId="0" borderId="25" xfId="0" applyNumberFormat="1" applyFont="1" applyFill="1" applyBorder="1" applyAlignment="1">
      <alignment horizontal="center"/>
    </xf>
    <xf numFmtId="0" fontId="16" fillId="0" borderId="19" xfId="0" applyFont="1" applyFill="1" applyBorder="1" applyAlignment="1">
      <alignment horizontal="center"/>
    </xf>
    <xf numFmtId="164" fontId="16" fillId="0" borderId="10" xfId="1" applyNumberFormat="1" applyFont="1" applyFill="1" applyBorder="1" applyAlignment="1">
      <alignment horizontal="right" vertical="center"/>
    </xf>
    <xf numFmtId="0" fontId="16" fillId="0" borderId="19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justify" vertical="center"/>
    </xf>
    <xf numFmtId="0" fontId="13" fillId="0" borderId="23" xfId="0" applyFont="1" applyBorder="1"/>
    <xf numFmtId="0" fontId="16" fillId="0" borderId="24" xfId="0" applyFont="1" applyFill="1" applyBorder="1" applyAlignment="1">
      <alignment vertical="center"/>
    </xf>
    <xf numFmtId="164" fontId="16" fillId="0" borderId="25" xfId="0" applyNumberFormat="1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left" vertical="center" wrapText="1"/>
    </xf>
    <xf numFmtId="164" fontId="13" fillId="0" borderId="20" xfId="1" applyNumberFormat="1" applyFont="1" applyFill="1" applyBorder="1" applyAlignment="1">
      <alignment horizontal="right" vertical="center" wrapText="1"/>
    </xf>
    <xf numFmtId="0" fontId="13" fillId="0" borderId="21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left" vertical="center" wrapText="1"/>
    </xf>
    <xf numFmtId="164" fontId="13" fillId="0" borderId="7" xfId="1" applyNumberFormat="1" applyFont="1" applyFill="1" applyBorder="1" applyAlignment="1">
      <alignment horizontal="right" vertical="center" wrapText="1"/>
    </xf>
    <xf numFmtId="0" fontId="16" fillId="0" borderId="9" xfId="0" applyFont="1" applyFill="1" applyBorder="1" applyAlignment="1">
      <alignment horizontal="center" vertical="center" wrapText="1"/>
    </xf>
    <xf numFmtId="164" fontId="16" fillId="0" borderId="10" xfId="1" applyNumberFormat="1" applyFont="1" applyFill="1" applyBorder="1" applyAlignment="1">
      <alignment horizontal="right" vertical="center" wrapText="1"/>
    </xf>
    <xf numFmtId="164" fontId="13" fillId="0" borderId="20" xfId="1" applyNumberFormat="1" applyFont="1" applyFill="1" applyBorder="1" applyAlignment="1">
      <alignment horizontal="right" vertical="center"/>
    </xf>
    <xf numFmtId="0" fontId="16" fillId="0" borderId="9" xfId="0" applyFont="1" applyFill="1" applyBorder="1" applyAlignment="1">
      <alignment horizontal="left" vertical="center" wrapText="1"/>
    </xf>
    <xf numFmtId="164" fontId="28" fillId="0" borderId="10" xfId="1" applyNumberFormat="1" applyFont="1" applyFill="1" applyBorder="1" applyAlignment="1">
      <alignment horizontal="right" vertical="center" wrapText="1"/>
    </xf>
    <xf numFmtId="0" fontId="33" fillId="0" borderId="6" xfId="0" applyFont="1" applyFill="1" applyBorder="1" applyAlignment="1">
      <alignment horizontal="justify" vertical="top" wrapText="1"/>
    </xf>
    <xf numFmtId="164" fontId="13" fillId="0" borderId="7" xfId="1" applyNumberFormat="1" applyFont="1" applyFill="1" applyBorder="1" applyAlignment="1">
      <alignment horizontal="right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left" vertical="center" wrapText="1"/>
    </xf>
    <xf numFmtId="164" fontId="16" fillId="0" borderId="10" xfId="0" applyNumberFormat="1" applyFont="1" applyFill="1" applyBorder="1" applyAlignment="1">
      <alignment horizontal="center"/>
    </xf>
    <xf numFmtId="0" fontId="13" fillId="0" borderId="14" xfId="0" applyFont="1" applyFill="1" applyBorder="1" applyAlignment="1">
      <alignment horizontal="justify" vertical="center"/>
    </xf>
    <xf numFmtId="164" fontId="13" fillId="0" borderId="7" xfId="0" applyNumberFormat="1" applyFont="1" applyFill="1" applyBorder="1" applyAlignment="1">
      <alignment horizontal="right" vertical="center"/>
    </xf>
    <xf numFmtId="0" fontId="13" fillId="0" borderId="14" xfId="0" applyFont="1" applyFill="1" applyBorder="1" applyAlignment="1">
      <alignment horizontal="left" vertical="top" wrapText="1"/>
    </xf>
    <xf numFmtId="0" fontId="13" fillId="0" borderId="6" xfId="0" applyFont="1" applyFill="1" applyBorder="1" applyAlignment="1">
      <alignment horizontal="left" vertical="top" wrapText="1"/>
    </xf>
    <xf numFmtId="0" fontId="16" fillId="0" borderId="9" xfId="0" applyFont="1" applyFill="1" applyBorder="1" applyAlignment="1">
      <alignment horizontal="left" vertical="top" wrapText="1"/>
    </xf>
    <xf numFmtId="2" fontId="34" fillId="0" borderId="22" xfId="0" quotePrefix="1" applyNumberFormat="1" applyFont="1" applyFill="1" applyBorder="1" applyAlignment="1">
      <alignment horizontal="center" vertical="center"/>
    </xf>
    <xf numFmtId="2" fontId="34" fillId="0" borderId="21" xfId="0" quotePrefix="1" applyNumberFormat="1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justify" vertical="center"/>
    </xf>
    <xf numFmtId="0" fontId="13" fillId="0" borderId="14" xfId="0" applyFont="1" applyFill="1" applyBorder="1" applyAlignment="1">
      <alignment horizontal="justify" vertical="center" wrapText="1"/>
    </xf>
    <xf numFmtId="0" fontId="13" fillId="0" borderId="6" xfId="0" applyFont="1" applyFill="1" applyBorder="1" applyAlignment="1">
      <alignment horizontal="justify" vertical="center" wrapText="1"/>
    </xf>
    <xf numFmtId="164" fontId="16" fillId="0" borderId="7" xfId="1" applyNumberFormat="1" applyFont="1" applyFill="1" applyBorder="1" applyAlignment="1">
      <alignment horizontal="right" vertical="center"/>
    </xf>
    <xf numFmtId="0" fontId="13" fillId="0" borderId="14" xfId="0" applyFont="1" applyBorder="1" applyAlignment="1">
      <alignment horizontal="left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/>
    </xf>
    <xf numFmtId="164" fontId="16" fillId="0" borderId="10" xfId="0" applyNumberFormat="1" applyFont="1" applyFill="1" applyBorder="1" applyAlignment="1">
      <alignment horizontal="right" vertical="center"/>
    </xf>
    <xf numFmtId="0" fontId="13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left" vertical="center" wrapText="1"/>
    </xf>
    <xf numFmtId="164" fontId="13" fillId="0" borderId="25" xfId="0" applyNumberFormat="1" applyFont="1" applyFill="1" applyBorder="1" applyAlignment="1">
      <alignment horizontal="right" vertical="center"/>
    </xf>
    <xf numFmtId="3" fontId="16" fillId="0" borderId="19" xfId="0" applyNumberFormat="1" applyFont="1" applyFill="1" applyBorder="1" applyAlignment="1">
      <alignment horizontal="center" vertical="center" wrapText="1"/>
    </xf>
    <xf numFmtId="3" fontId="16" fillId="0" borderId="19" xfId="0" applyNumberFormat="1" applyFont="1" applyBorder="1" applyAlignment="1">
      <alignment horizontal="center" vertical="center" wrapText="1"/>
    </xf>
    <xf numFmtId="0" fontId="16" fillId="0" borderId="9" xfId="0" applyFont="1" applyBorder="1" applyAlignment="1">
      <alignment horizontal="left" vertical="center" wrapText="1"/>
    </xf>
    <xf numFmtId="3" fontId="13" fillId="0" borderId="22" xfId="0" applyNumberFormat="1" applyFont="1" applyBorder="1" applyAlignment="1">
      <alignment horizontal="center" vertical="center" wrapText="1"/>
    </xf>
    <xf numFmtId="164" fontId="13" fillId="0" borderId="20" xfId="2" applyNumberFormat="1" applyFont="1" applyFill="1" applyBorder="1" applyAlignment="1">
      <alignment horizontal="right" vertical="center" wrapText="1"/>
    </xf>
    <xf numFmtId="3" fontId="13" fillId="0" borderId="23" xfId="0" applyNumberFormat="1" applyFont="1" applyBorder="1" applyAlignment="1">
      <alignment horizontal="center" vertical="center" wrapText="1"/>
    </xf>
    <xf numFmtId="164" fontId="13" fillId="0" borderId="25" xfId="2" applyNumberFormat="1" applyFont="1" applyFill="1" applyBorder="1" applyAlignment="1">
      <alignment horizontal="right" vertical="center" wrapText="1"/>
    </xf>
    <xf numFmtId="0" fontId="13" fillId="0" borderId="14" xfId="0" applyFont="1" applyBorder="1" applyAlignment="1">
      <alignment horizontal="justify"/>
    </xf>
    <xf numFmtId="0" fontId="16" fillId="0" borderId="9" xfId="0" applyFont="1" applyBorder="1" applyAlignment="1">
      <alignment horizontal="center" vertical="center" wrapText="1"/>
    </xf>
    <xf numFmtId="164" fontId="16" fillId="0" borderId="10" xfId="2" applyNumberFormat="1" applyFont="1" applyFill="1" applyBorder="1" applyAlignment="1">
      <alignment horizontal="right" vertical="center" wrapText="1"/>
    </xf>
    <xf numFmtId="3" fontId="13" fillId="0" borderId="21" xfId="0" applyNumberFormat="1" applyFont="1" applyBorder="1" applyAlignment="1">
      <alignment horizontal="center" vertical="center" wrapText="1"/>
    </xf>
    <xf numFmtId="0" fontId="13" fillId="0" borderId="6" xfId="0" applyFont="1" applyBorder="1" applyAlignment="1">
      <alignment horizontal="left" vertical="center" wrapText="1"/>
    </xf>
    <xf numFmtId="164" fontId="16" fillId="0" borderId="7" xfId="0" applyNumberFormat="1" applyFont="1" applyFill="1" applyBorder="1" applyAlignment="1">
      <alignment horizontal="right" vertical="center"/>
    </xf>
    <xf numFmtId="164" fontId="13" fillId="0" borderId="7" xfId="2" applyNumberFormat="1" applyFont="1" applyFill="1" applyBorder="1" applyAlignment="1">
      <alignment horizontal="right" vertical="center" wrapText="1"/>
    </xf>
    <xf numFmtId="167" fontId="34" fillId="0" borderId="31" xfId="1" quotePrefix="1" applyNumberFormat="1" applyFont="1" applyBorder="1" applyAlignment="1">
      <alignment horizontal="center" vertical="center" wrapText="1"/>
    </xf>
    <xf numFmtId="0" fontId="13" fillId="0" borderId="32" xfId="0" applyFont="1" applyBorder="1" applyAlignment="1">
      <alignment horizontal="justify" vertical="center"/>
    </xf>
    <xf numFmtId="164" fontId="13" fillId="0" borderId="33" xfId="1" applyNumberFormat="1" applyFont="1" applyBorder="1"/>
    <xf numFmtId="167" fontId="40" fillId="0" borderId="19" xfId="1" quotePrefix="1" applyNumberFormat="1" applyFont="1" applyFill="1" applyBorder="1" applyAlignment="1">
      <alignment horizontal="center" vertical="center" wrapText="1"/>
    </xf>
    <xf numFmtId="0" fontId="16" fillId="0" borderId="9" xfId="0" applyFont="1" applyFill="1" applyBorder="1"/>
    <xf numFmtId="14" fontId="12" fillId="3" borderId="6" xfId="0" applyNumberFormat="1" applyFont="1" applyFill="1" applyBorder="1" applyAlignment="1">
      <alignment horizontal="center" vertical="center"/>
    </xf>
    <xf numFmtId="14" fontId="12" fillId="3" borderId="14" xfId="0" applyNumberFormat="1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justify" vertical="center"/>
    </xf>
    <xf numFmtId="0" fontId="12" fillId="3" borderId="14" xfId="0" applyFont="1" applyFill="1" applyBorder="1" applyAlignment="1">
      <alignment horizontal="justify" vertical="center"/>
    </xf>
    <xf numFmtId="0" fontId="16" fillId="3" borderId="6" xfId="0" applyFont="1" applyFill="1" applyBorder="1" applyAlignment="1">
      <alignment horizontal="center" vertical="center"/>
    </xf>
    <xf numFmtId="0" fontId="16" fillId="3" borderId="14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2" fillId="3" borderId="1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16" fillId="6" borderId="1" xfId="0" applyFont="1" applyFill="1" applyBorder="1" applyAlignment="1">
      <alignment horizontal="center" vertical="center"/>
    </xf>
    <xf numFmtId="0" fontId="16" fillId="6" borderId="1" xfId="0" applyFont="1" applyFill="1" applyBorder="1" applyAlignment="1">
      <alignment horizontal="center" vertical="center" wrapText="1"/>
    </xf>
    <xf numFmtId="14" fontId="13" fillId="0" borderId="15" xfId="0" applyNumberFormat="1" applyFont="1" applyBorder="1" applyAlignment="1">
      <alignment horizontal="left"/>
    </xf>
    <xf numFmtId="0" fontId="16" fillId="6" borderId="1" xfId="0" applyFont="1" applyFill="1" applyBorder="1" applyAlignment="1">
      <alignment horizontal="justify" vertical="center"/>
    </xf>
    <xf numFmtId="0" fontId="13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6" fillId="8" borderId="19" xfId="0" applyFont="1" applyFill="1" applyBorder="1" applyAlignment="1">
      <alignment horizontal="center"/>
    </xf>
    <xf numFmtId="0" fontId="16" fillId="8" borderId="9" xfId="0" applyFont="1" applyFill="1" applyBorder="1" applyAlignment="1">
      <alignment horizontal="center"/>
    </xf>
    <xf numFmtId="0" fontId="16" fillId="8" borderId="8" xfId="0" applyFont="1" applyFill="1" applyBorder="1" applyAlignment="1">
      <alignment horizontal="center"/>
    </xf>
    <xf numFmtId="14" fontId="8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11" fillId="2" borderId="17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5" fillId="2" borderId="16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6" fillId="2" borderId="16" xfId="0" applyFont="1" applyFill="1" applyBorder="1" applyAlignment="1">
      <alignment horizontal="center" vertical="center"/>
    </xf>
    <xf numFmtId="0" fontId="0" fillId="0" borderId="1" xfId="0" applyBorder="1"/>
    <xf numFmtId="43" fontId="11" fillId="2" borderId="16" xfId="1" applyFont="1" applyFill="1" applyBorder="1" applyAlignment="1">
      <alignment horizontal="center" vertical="center" wrapText="1"/>
    </xf>
    <xf numFmtId="43" fontId="11" fillId="2" borderId="1" xfId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4" fillId="2" borderId="18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43" fontId="16" fillId="0" borderId="18" xfId="1" applyFont="1" applyFill="1" applyBorder="1" applyAlignment="1">
      <alignment horizontal="center" vertical="center" wrapText="1"/>
    </xf>
    <xf numFmtId="43" fontId="16" fillId="0" borderId="27" xfId="1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28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/>
    </xf>
    <xf numFmtId="0" fontId="16" fillId="0" borderId="35" xfId="0" applyFont="1" applyFill="1" applyBorder="1" applyAlignment="1">
      <alignment horizontal="center" vertical="center"/>
    </xf>
    <xf numFmtId="0" fontId="16" fillId="0" borderId="36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4" fillId="0" borderId="0" xfId="0" applyFont="1" applyBorder="1" applyAlignment="1">
      <alignment horizontal="right"/>
    </xf>
    <xf numFmtId="0" fontId="25" fillId="0" borderId="0" xfId="0" applyFont="1" applyAlignment="1">
      <alignment horizontal="center"/>
    </xf>
    <xf numFmtId="0" fontId="11" fillId="0" borderId="17" xfId="0" applyFont="1" applyFill="1" applyBorder="1" applyAlignment="1">
      <alignment horizontal="center" vertical="center" wrapText="1"/>
    </xf>
    <xf numFmtId="0" fontId="24" fillId="0" borderId="28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24" fillId="0" borderId="26" xfId="0" applyFont="1" applyFill="1" applyBorder="1" applyAlignment="1">
      <alignment horizontal="center" vertical="center" wrapText="1"/>
    </xf>
    <xf numFmtId="0" fontId="13" fillId="0" borderId="26" xfId="0" applyFont="1" applyFill="1" applyBorder="1"/>
    <xf numFmtId="43" fontId="16" fillId="0" borderId="16" xfId="1" applyFont="1" applyFill="1" applyBorder="1" applyAlignment="1">
      <alignment horizontal="center" vertical="center" wrapText="1"/>
    </xf>
    <xf numFmtId="43" fontId="16" fillId="0" borderId="26" xfId="1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right"/>
    </xf>
    <xf numFmtId="0" fontId="39" fillId="0" borderId="0" xfId="0" applyFont="1" applyAlignment="1">
      <alignment horizontal="center"/>
    </xf>
  </cellXfs>
  <cellStyles count="21">
    <cellStyle name="Обычный" xfId="0" builtinId="0"/>
    <cellStyle name="Обычный 2" xfId="4"/>
    <cellStyle name="Обычный 2 2" xfId="8"/>
    <cellStyle name="Обычный 2 2 2" xfId="15"/>
    <cellStyle name="Обычный 2 3" xfId="5"/>
    <cellStyle name="Обычный 2 3 2" xfId="16"/>
    <cellStyle name="Обычный 2 4" xfId="9"/>
    <cellStyle name="Обычный 2 4 2" xfId="19"/>
    <cellStyle name="Обычный 2 5" xfId="10"/>
    <cellStyle name="Обычный 2 5 2" xfId="20"/>
    <cellStyle name="Обычный 2 6" xfId="11"/>
    <cellStyle name="Обычный 3" xfId="3"/>
    <cellStyle name="Обычный 3 2" xfId="12"/>
    <cellStyle name="Обычный 3 2 2" xfId="14"/>
    <cellStyle name="Обычный 4" xfId="6"/>
    <cellStyle name="Обычный 4 2" xfId="17"/>
    <cellStyle name="Обычный 5" xfId="7"/>
    <cellStyle name="Обычный 5 2" xfId="18"/>
    <cellStyle name="Финансовый" xfId="1" builtinId="3"/>
    <cellStyle name="Финансовый 2" xfId="2"/>
    <cellStyle name="Финансовый 2 2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AC168"/>
  <sheetViews>
    <sheetView view="pageBreakPreview" topLeftCell="A4" zoomScale="110" zoomScaleSheetLayoutView="110" workbookViewId="0">
      <pane xSplit="3" ySplit="4" topLeftCell="X74" activePane="bottomRight" state="frozen"/>
      <selection activeCell="A4" sqref="A4"/>
      <selection pane="topRight" activeCell="D4" sqref="D4"/>
      <selection pane="bottomLeft" activeCell="A8" sqref="A8"/>
      <selection pane="bottomRight" activeCell="AB7" sqref="AB7"/>
    </sheetView>
  </sheetViews>
  <sheetFormatPr defaultRowHeight="15"/>
  <cols>
    <col min="1" max="1" width="4" style="1" customWidth="1"/>
    <col min="2" max="2" width="5.42578125" style="1" customWidth="1"/>
    <col min="3" max="3" width="21.5703125" style="1" customWidth="1"/>
    <col min="4" max="4" width="62.42578125" style="1" customWidth="1"/>
    <col min="5" max="25" width="18.5703125" style="1" customWidth="1"/>
    <col min="26" max="26" width="19.28515625" style="1" customWidth="1"/>
    <col min="27" max="27" width="21.5703125" style="30" bestFit="1" customWidth="1"/>
    <col min="28" max="28" width="21.5703125" style="1" customWidth="1"/>
    <col min="29" max="29" width="18.28515625" style="1" customWidth="1"/>
    <col min="30" max="16384" width="9.140625" style="1"/>
  </cols>
  <sheetData>
    <row r="1" spans="1:29" ht="409.5">
      <c r="Z1" s="169" t="s">
        <v>266</v>
      </c>
    </row>
    <row r="2" spans="1:29" ht="409.5">
      <c r="Z2" s="169" t="s">
        <v>267</v>
      </c>
    </row>
    <row r="3" spans="1:29">
      <c r="C3" s="1" t="s">
        <v>48</v>
      </c>
    </row>
    <row r="4" spans="1:29">
      <c r="C4" s="2"/>
    </row>
    <row r="5" spans="1:29">
      <c r="A5" s="2"/>
    </row>
    <row r="6" spans="1:29" ht="28.5" customHeight="1">
      <c r="A6" s="391" t="s">
        <v>3</v>
      </c>
      <c r="B6" s="397" t="s">
        <v>2</v>
      </c>
      <c r="C6" s="395" t="s">
        <v>0</v>
      </c>
      <c r="D6" s="393" t="s">
        <v>1</v>
      </c>
      <c r="E6" s="389" t="s">
        <v>224</v>
      </c>
      <c r="F6" s="389" t="s">
        <v>225</v>
      </c>
      <c r="G6" s="389" t="s">
        <v>232</v>
      </c>
      <c r="H6" s="389" t="s">
        <v>234</v>
      </c>
      <c r="I6" s="389" t="s">
        <v>235</v>
      </c>
      <c r="J6" s="389" t="s">
        <v>238</v>
      </c>
      <c r="K6" s="389" t="s">
        <v>239</v>
      </c>
      <c r="L6" s="389" t="s">
        <v>241</v>
      </c>
      <c r="M6" s="389" t="s">
        <v>248</v>
      </c>
      <c r="N6" s="389" t="s">
        <v>250</v>
      </c>
      <c r="O6" s="389" t="s">
        <v>251</v>
      </c>
      <c r="P6" s="389" t="s">
        <v>253</v>
      </c>
      <c r="Q6" s="389" t="s">
        <v>254</v>
      </c>
      <c r="R6" s="389" t="s">
        <v>257</v>
      </c>
      <c r="S6" s="389" t="s">
        <v>258</v>
      </c>
      <c r="T6" s="389" t="s">
        <v>268</v>
      </c>
      <c r="U6" s="389" t="s">
        <v>269</v>
      </c>
      <c r="V6" s="389" t="s">
        <v>270</v>
      </c>
      <c r="W6" s="389" t="s">
        <v>271</v>
      </c>
      <c r="X6" s="389" t="s">
        <v>274</v>
      </c>
      <c r="Y6" s="389" t="s">
        <v>276</v>
      </c>
      <c r="Z6" s="24" t="s">
        <v>10</v>
      </c>
      <c r="AA6" s="31" t="s">
        <v>28</v>
      </c>
    </row>
    <row r="7" spans="1:29" ht="18.75" customHeight="1">
      <c r="A7" s="392"/>
      <c r="B7" s="398"/>
      <c r="C7" s="396"/>
      <c r="D7" s="394"/>
      <c r="E7" s="390"/>
      <c r="F7" s="390"/>
      <c r="G7" s="390"/>
      <c r="H7" s="390"/>
      <c r="I7" s="390"/>
      <c r="J7" s="390"/>
      <c r="K7" s="390"/>
      <c r="L7" s="390"/>
      <c r="M7" s="390"/>
      <c r="N7" s="390"/>
      <c r="O7" s="390"/>
      <c r="P7" s="390"/>
      <c r="Q7" s="390"/>
      <c r="R7" s="390"/>
      <c r="S7" s="390"/>
      <c r="T7" s="390"/>
      <c r="U7" s="390"/>
      <c r="V7" s="390"/>
      <c r="W7" s="390"/>
      <c r="X7" s="390"/>
      <c r="Y7" s="390"/>
      <c r="Z7" s="85" t="s">
        <v>226</v>
      </c>
      <c r="AA7" s="32" t="s">
        <v>65</v>
      </c>
    </row>
    <row r="8" spans="1:29" ht="18" customHeight="1">
      <c r="A8" s="25"/>
      <c r="B8" s="26"/>
      <c r="C8" s="27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9"/>
      <c r="AA8" s="33"/>
      <c r="AB8" s="152" t="s">
        <v>227</v>
      </c>
      <c r="AC8" s="2"/>
    </row>
    <row r="9" spans="1:29" ht="18" customHeight="1">
      <c r="A9" s="12">
        <v>1</v>
      </c>
      <c r="B9" s="12">
        <v>182</v>
      </c>
      <c r="C9" s="145" t="s">
        <v>111</v>
      </c>
      <c r="D9" s="14" t="s">
        <v>124</v>
      </c>
      <c r="E9" s="75">
        <v>5493221.54</v>
      </c>
      <c r="F9" s="75">
        <v>7954068.6299999999</v>
      </c>
      <c r="G9" s="75">
        <v>5910625.3300000001</v>
      </c>
      <c r="H9" s="75">
        <v>4151269.37</v>
      </c>
      <c r="I9" s="75">
        <v>7453709.4100000001</v>
      </c>
      <c r="J9" s="75">
        <v>4136849.52</v>
      </c>
      <c r="K9" s="75">
        <v>1772030.94</v>
      </c>
      <c r="L9" s="75">
        <v>16800580.949999999</v>
      </c>
      <c r="M9" s="75">
        <v>2097385.11</v>
      </c>
      <c r="N9" s="75">
        <v>2420565.13</v>
      </c>
      <c r="O9" s="75">
        <v>6621433.5099999998</v>
      </c>
      <c r="P9" s="75">
        <v>3694234.13</v>
      </c>
      <c r="Q9" s="75">
        <v>4330470.95</v>
      </c>
      <c r="R9" s="75">
        <v>4471797.6500000004</v>
      </c>
      <c r="S9" s="75">
        <v>10927516.02</v>
      </c>
      <c r="T9" s="75">
        <v>4668861.96</v>
      </c>
      <c r="U9" s="75">
        <v>14892610.5</v>
      </c>
      <c r="V9" s="75">
        <v>1576586.3</v>
      </c>
      <c r="W9" s="75">
        <v>8146340.8399999999</v>
      </c>
      <c r="X9" s="75">
        <v>18239362.370000001</v>
      </c>
      <c r="Y9" s="75">
        <v>4561011.3099999996</v>
      </c>
      <c r="Z9" s="79">
        <f>SUM(E9:Y9)</f>
        <v>140320531.47</v>
      </c>
      <c r="AA9" s="143">
        <f t="shared" ref="AA9:AA42" si="0">AB9+Z9</f>
        <v>583650254.71000004</v>
      </c>
      <c r="AB9" s="149">
        <v>443329723.24000001</v>
      </c>
    </row>
    <row r="10" spans="1:29" ht="18" customHeight="1">
      <c r="A10" s="12">
        <v>2</v>
      </c>
      <c r="B10" s="12">
        <v>182</v>
      </c>
      <c r="C10" s="145" t="s">
        <v>149</v>
      </c>
      <c r="D10" s="14"/>
      <c r="E10" s="75">
        <v>17.37</v>
      </c>
      <c r="F10" s="75"/>
      <c r="G10" s="75"/>
      <c r="H10" s="75"/>
      <c r="I10" s="75"/>
      <c r="J10" s="75"/>
      <c r="K10" s="75"/>
      <c r="L10" s="75"/>
      <c r="M10" s="75"/>
      <c r="N10" s="75">
        <v>11844.81</v>
      </c>
      <c r="O10" s="75">
        <v>4539.6000000000004</v>
      </c>
      <c r="P10" s="75"/>
      <c r="Q10" s="75"/>
      <c r="R10" s="75"/>
      <c r="S10" s="75"/>
      <c r="T10" s="75"/>
      <c r="U10" s="75"/>
      <c r="V10" s="75"/>
      <c r="W10" s="75">
        <v>-518.4</v>
      </c>
      <c r="X10" s="75">
        <v>-5219.43</v>
      </c>
      <c r="Y10" s="75"/>
      <c r="Z10" s="79">
        <f t="shared" ref="Z10:Z73" si="1">SUM(E10:Y10)</f>
        <v>10663.949999999999</v>
      </c>
      <c r="AA10" s="143">
        <f t="shared" si="0"/>
        <v>30405.629999999997</v>
      </c>
      <c r="AB10" s="149">
        <v>19741.68</v>
      </c>
    </row>
    <row r="11" spans="1:29" ht="18" customHeight="1">
      <c r="A11" s="12">
        <v>3</v>
      </c>
      <c r="B11" s="12">
        <v>182</v>
      </c>
      <c r="C11" s="145" t="s">
        <v>176</v>
      </c>
      <c r="D11" s="14"/>
      <c r="E11" s="75"/>
      <c r="F11" s="75"/>
      <c r="G11" s="75"/>
      <c r="H11" s="75"/>
      <c r="I11" s="75"/>
      <c r="J11" s="75"/>
      <c r="K11" s="75"/>
      <c r="L11" s="75"/>
      <c r="M11" s="75"/>
      <c r="N11" s="75">
        <v>7895.25</v>
      </c>
      <c r="O11" s="75">
        <v>7411.5</v>
      </c>
      <c r="P11" s="75"/>
      <c r="Q11" s="75"/>
      <c r="R11" s="75"/>
      <c r="S11" s="75"/>
      <c r="T11" s="75"/>
      <c r="U11" s="75"/>
      <c r="V11" s="75"/>
      <c r="W11" s="75">
        <v>-2085.3000000000002</v>
      </c>
      <c r="X11" s="75">
        <v>-7895.25</v>
      </c>
      <c r="Y11" s="75"/>
      <c r="Z11" s="79">
        <f t="shared" si="1"/>
        <v>5326.2000000000007</v>
      </c>
      <c r="AA11" s="143">
        <f t="shared" si="0"/>
        <v>192697.2</v>
      </c>
      <c r="AB11" s="149">
        <v>187371</v>
      </c>
    </row>
    <row r="12" spans="1:29" ht="18" customHeight="1">
      <c r="A12" s="12">
        <v>4</v>
      </c>
      <c r="B12" s="12">
        <v>182</v>
      </c>
      <c r="C12" s="145" t="s">
        <v>144</v>
      </c>
      <c r="D12" s="14"/>
      <c r="E12" s="75"/>
      <c r="F12" s="75">
        <v>224910.45</v>
      </c>
      <c r="G12" s="75">
        <v>491768.99</v>
      </c>
      <c r="H12" s="75">
        <v>453596.85</v>
      </c>
      <c r="I12" s="75">
        <v>-134970.75</v>
      </c>
      <c r="J12" s="75">
        <v>-774656.89</v>
      </c>
      <c r="K12" s="75">
        <v>63614.92</v>
      </c>
      <c r="L12" s="75">
        <v>643420.98</v>
      </c>
      <c r="M12" s="75">
        <v>-360875.07</v>
      </c>
      <c r="N12" s="75">
        <v>216862.02</v>
      </c>
      <c r="O12" s="75">
        <v>-953311.81</v>
      </c>
      <c r="P12" s="75"/>
      <c r="Q12" s="75">
        <v>6300000</v>
      </c>
      <c r="R12" s="75">
        <v>2157183</v>
      </c>
      <c r="S12" s="75">
        <v>-734550.66</v>
      </c>
      <c r="T12" s="75">
        <v>35734.07</v>
      </c>
      <c r="U12" s="75">
        <v>-8631209.9700000007</v>
      </c>
      <c r="V12" s="75">
        <v>74806.240000000005</v>
      </c>
      <c r="W12" s="75">
        <v>8068.5</v>
      </c>
      <c r="X12" s="75">
        <v>544564.78</v>
      </c>
      <c r="Y12" s="75">
        <v>147131.51</v>
      </c>
      <c r="Z12" s="79">
        <f t="shared" si="1"/>
        <v>-227912.84000000102</v>
      </c>
      <c r="AA12" s="143">
        <f t="shared" si="0"/>
        <v>-697118.16000000318</v>
      </c>
      <c r="AB12" s="149">
        <v>-469205.32000000216</v>
      </c>
    </row>
    <row r="13" spans="1:29" ht="18" customHeight="1">
      <c r="A13" s="12">
        <v>5</v>
      </c>
      <c r="B13" s="12">
        <v>182</v>
      </c>
      <c r="C13" s="145" t="s">
        <v>83</v>
      </c>
      <c r="D13" s="14" t="s">
        <v>125</v>
      </c>
      <c r="E13" s="75">
        <v>8131.5</v>
      </c>
      <c r="F13" s="75"/>
      <c r="G13" s="75">
        <v>-11250</v>
      </c>
      <c r="H13" s="75">
        <v>73026</v>
      </c>
      <c r="I13" s="75">
        <v>59807.7</v>
      </c>
      <c r="J13" s="75">
        <v>234</v>
      </c>
      <c r="K13" s="75">
        <v>4988.7</v>
      </c>
      <c r="L13" s="75">
        <v>18249.3</v>
      </c>
      <c r="M13" s="75">
        <v>14566.5</v>
      </c>
      <c r="N13" s="75">
        <v>70.78</v>
      </c>
      <c r="O13" s="75">
        <v>4212</v>
      </c>
      <c r="P13" s="75">
        <v>7920.69</v>
      </c>
      <c r="Q13" s="75">
        <v>2483.5500000000002</v>
      </c>
      <c r="R13" s="75"/>
      <c r="S13" s="75">
        <v>397.89</v>
      </c>
      <c r="T13" s="75"/>
      <c r="U13" s="75">
        <v>2704.5</v>
      </c>
      <c r="V13" s="75">
        <v>6121.35</v>
      </c>
      <c r="W13" s="75">
        <v>9661.0499999999993</v>
      </c>
      <c r="X13" s="75">
        <v>-2752.2</v>
      </c>
      <c r="Y13" s="75">
        <v>4159.3500000000004</v>
      </c>
      <c r="Z13" s="79">
        <f t="shared" si="1"/>
        <v>202732.65999999997</v>
      </c>
      <c r="AA13" s="143">
        <f t="shared" si="0"/>
        <v>1042560.8999999999</v>
      </c>
      <c r="AB13" s="149">
        <v>839828.24</v>
      </c>
    </row>
    <row r="14" spans="1:29" ht="18" customHeight="1">
      <c r="A14" s="12">
        <v>6</v>
      </c>
      <c r="B14" s="12">
        <v>182</v>
      </c>
      <c r="C14" s="145" t="s">
        <v>141</v>
      </c>
      <c r="D14" s="14" t="s">
        <v>125</v>
      </c>
      <c r="E14" s="75"/>
      <c r="F14" s="75"/>
      <c r="G14" s="75"/>
      <c r="H14" s="75">
        <v>18</v>
      </c>
      <c r="I14" s="75"/>
      <c r="J14" s="75"/>
      <c r="K14" s="75"/>
      <c r="L14" s="75"/>
      <c r="M14" s="75">
        <v>4.5599999999999996</v>
      </c>
      <c r="N14" s="75">
        <v>1885.73</v>
      </c>
      <c r="O14" s="75"/>
      <c r="P14" s="75">
        <v>198</v>
      </c>
      <c r="Q14" s="75"/>
      <c r="R14" s="75"/>
      <c r="S14" s="75"/>
      <c r="T14" s="75"/>
      <c r="U14" s="75"/>
      <c r="V14" s="75"/>
      <c r="W14" s="75"/>
      <c r="X14" s="75"/>
      <c r="Y14" s="75"/>
      <c r="Z14" s="79">
        <f t="shared" si="1"/>
        <v>2106.29</v>
      </c>
      <c r="AA14" s="143">
        <f t="shared" si="0"/>
        <v>5573.29</v>
      </c>
      <c r="AB14" s="149">
        <v>3467</v>
      </c>
    </row>
    <row r="15" spans="1:29" ht="18" customHeight="1">
      <c r="A15" s="12">
        <v>7</v>
      </c>
      <c r="B15" s="12">
        <v>182</v>
      </c>
      <c r="C15" s="145" t="s">
        <v>150</v>
      </c>
      <c r="D15" s="14"/>
      <c r="E15" s="75"/>
      <c r="F15" s="75"/>
      <c r="G15" s="75"/>
      <c r="H15" s="75">
        <v>450</v>
      </c>
      <c r="I15" s="75"/>
      <c r="J15" s="75"/>
      <c r="K15" s="75"/>
      <c r="L15" s="75"/>
      <c r="M15" s="75"/>
      <c r="N15" s="75">
        <v>171.4</v>
      </c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9">
        <f t="shared" si="1"/>
        <v>621.4</v>
      </c>
      <c r="AA15" s="143">
        <f t="shared" si="0"/>
        <v>1071.4000000000001</v>
      </c>
      <c r="AB15" s="149">
        <v>450</v>
      </c>
    </row>
    <row r="16" spans="1:29" ht="18" customHeight="1">
      <c r="A16" s="12">
        <v>8</v>
      </c>
      <c r="B16" s="12">
        <v>182</v>
      </c>
      <c r="C16" s="145" t="s">
        <v>108</v>
      </c>
      <c r="D16" s="14" t="s">
        <v>125</v>
      </c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9">
        <f t="shared" si="1"/>
        <v>0</v>
      </c>
      <c r="AA16" s="143">
        <f t="shared" si="0"/>
        <v>-2784.5999999999995</v>
      </c>
      <c r="AB16" s="149">
        <v>-2784.5999999999995</v>
      </c>
    </row>
    <row r="17" spans="1:29" ht="18" customHeight="1">
      <c r="A17" s="12">
        <v>9</v>
      </c>
      <c r="B17" s="12">
        <v>182</v>
      </c>
      <c r="C17" s="145" t="s">
        <v>179</v>
      </c>
      <c r="D17" s="14"/>
      <c r="E17" s="75">
        <v>1.35</v>
      </c>
      <c r="F17" s="75">
        <v>1228.5</v>
      </c>
      <c r="G17" s="75"/>
      <c r="H17" s="75"/>
      <c r="I17" s="75"/>
      <c r="J17" s="75"/>
      <c r="K17" s="75">
        <v>877.5</v>
      </c>
      <c r="L17" s="75"/>
      <c r="M17" s="75">
        <v>5881.5</v>
      </c>
      <c r="N17" s="75">
        <v>7183.8</v>
      </c>
      <c r="O17" s="75"/>
      <c r="P17" s="75"/>
      <c r="Q17" s="75"/>
      <c r="R17" s="75"/>
      <c r="S17" s="75"/>
      <c r="T17" s="75"/>
      <c r="U17" s="75"/>
      <c r="V17" s="75"/>
      <c r="W17" s="75">
        <v>11889</v>
      </c>
      <c r="X17" s="75">
        <v>9518.85</v>
      </c>
      <c r="Y17" s="75">
        <v>88979.4</v>
      </c>
      <c r="Z17" s="79">
        <f t="shared" si="1"/>
        <v>125559.9</v>
      </c>
      <c r="AA17" s="143">
        <f t="shared" si="0"/>
        <v>78552.900000000009</v>
      </c>
      <c r="AB17" s="149">
        <v>-47006.999999999985</v>
      </c>
    </row>
    <row r="18" spans="1:29" ht="18" customHeight="1">
      <c r="A18" s="12">
        <v>10</v>
      </c>
      <c r="B18" s="12">
        <v>182</v>
      </c>
      <c r="C18" s="145" t="s">
        <v>272</v>
      </c>
      <c r="D18" s="14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>
        <v>699.75</v>
      </c>
      <c r="X18" s="75">
        <v>710.55</v>
      </c>
      <c r="Y18" s="75"/>
      <c r="Z18" s="79">
        <f t="shared" si="1"/>
        <v>1410.3</v>
      </c>
      <c r="AA18" s="143">
        <f t="shared" si="0"/>
        <v>1410.3</v>
      </c>
      <c r="AB18" s="149"/>
    </row>
    <row r="19" spans="1:29" ht="18" customHeight="1">
      <c r="A19" s="12">
        <v>11</v>
      </c>
      <c r="B19" s="12">
        <v>182</v>
      </c>
      <c r="C19" s="145" t="s">
        <v>273</v>
      </c>
      <c r="D19" s="14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>
        <v>2377.8000000000002</v>
      </c>
      <c r="X19" s="75"/>
      <c r="Y19" s="75"/>
      <c r="Z19" s="79">
        <f t="shared" si="1"/>
        <v>2377.8000000000002</v>
      </c>
      <c r="AA19" s="143">
        <f t="shared" si="0"/>
        <v>2377.8000000000002</v>
      </c>
      <c r="AB19" s="149"/>
    </row>
    <row r="20" spans="1:29" ht="18" customHeight="1">
      <c r="A20" s="12">
        <v>12</v>
      </c>
      <c r="B20" s="12">
        <v>182</v>
      </c>
      <c r="C20" s="145" t="s">
        <v>218</v>
      </c>
      <c r="D20" s="14" t="s">
        <v>219</v>
      </c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9">
        <f t="shared" si="1"/>
        <v>0</v>
      </c>
      <c r="AA20" s="143">
        <f t="shared" si="0"/>
        <v>0</v>
      </c>
      <c r="AB20" s="149">
        <v>0</v>
      </c>
    </row>
    <row r="21" spans="1:29" s="30" customFormat="1" ht="18" customHeight="1">
      <c r="A21" s="12">
        <v>13</v>
      </c>
      <c r="B21" s="12">
        <v>182</v>
      </c>
      <c r="C21" s="145" t="s">
        <v>68</v>
      </c>
      <c r="D21" s="14" t="s">
        <v>88</v>
      </c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9">
        <f t="shared" si="1"/>
        <v>0</v>
      </c>
      <c r="AA21" s="143">
        <f t="shared" si="0"/>
        <v>0</v>
      </c>
      <c r="AB21" s="149">
        <v>0</v>
      </c>
    </row>
    <row r="22" spans="1:29" s="30" customFormat="1" ht="18" customHeight="1">
      <c r="A22" s="12">
        <v>14</v>
      </c>
      <c r="B22" s="12">
        <v>182</v>
      </c>
      <c r="C22" s="145" t="s">
        <v>109</v>
      </c>
      <c r="D22" s="14" t="s">
        <v>88</v>
      </c>
      <c r="E22" s="75">
        <v>6750</v>
      </c>
      <c r="F22" s="75"/>
      <c r="G22" s="75">
        <v>2500</v>
      </c>
      <c r="H22" s="75">
        <v>10000</v>
      </c>
      <c r="I22" s="75">
        <v>2750</v>
      </c>
      <c r="J22" s="75">
        <v>2000</v>
      </c>
      <c r="K22" s="75">
        <v>500</v>
      </c>
      <c r="L22" s="75">
        <v>3500</v>
      </c>
      <c r="M22" s="75">
        <v>250</v>
      </c>
      <c r="N22" s="75">
        <v>2500</v>
      </c>
      <c r="O22" s="75">
        <v>4000</v>
      </c>
      <c r="P22" s="75">
        <v>250</v>
      </c>
      <c r="Q22" s="75">
        <v>2500</v>
      </c>
      <c r="R22" s="75"/>
      <c r="S22" s="75">
        <v>2250</v>
      </c>
      <c r="T22" s="75">
        <v>1250</v>
      </c>
      <c r="U22" s="75">
        <v>4750</v>
      </c>
      <c r="V22" s="75"/>
      <c r="W22" s="75">
        <v>4250</v>
      </c>
      <c r="X22" s="75">
        <v>3250</v>
      </c>
      <c r="Y22" s="75">
        <v>4750</v>
      </c>
      <c r="Z22" s="79">
        <f t="shared" si="1"/>
        <v>58000</v>
      </c>
      <c r="AA22" s="143">
        <f t="shared" si="0"/>
        <v>140250</v>
      </c>
      <c r="AB22" s="150">
        <v>82250</v>
      </c>
      <c r="AC22" s="144"/>
    </row>
    <row r="23" spans="1:29" s="30" customFormat="1" ht="18" customHeight="1">
      <c r="A23" s="12">
        <v>15</v>
      </c>
      <c r="B23" s="12">
        <v>182</v>
      </c>
      <c r="C23" s="145" t="s">
        <v>110</v>
      </c>
      <c r="D23" s="14" t="s">
        <v>88</v>
      </c>
      <c r="E23" s="75">
        <v>250</v>
      </c>
      <c r="F23" s="75">
        <v>1250</v>
      </c>
      <c r="G23" s="75">
        <v>2000</v>
      </c>
      <c r="H23" s="75"/>
      <c r="I23" s="75"/>
      <c r="J23" s="75">
        <v>4000</v>
      </c>
      <c r="K23" s="75">
        <v>250</v>
      </c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>
        <v>750</v>
      </c>
      <c r="W23" s="75"/>
      <c r="X23" s="75"/>
      <c r="Y23" s="75"/>
      <c r="Z23" s="79">
        <f t="shared" si="1"/>
        <v>8500</v>
      </c>
      <c r="AA23" s="143">
        <f t="shared" si="0"/>
        <v>22250</v>
      </c>
      <c r="AB23" s="149">
        <v>13750</v>
      </c>
    </row>
    <row r="24" spans="1:29" s="30" customFormat="1" ht="18" customHeight="1">
      <c r="A24" s="12">
        <v>16</v>
      </c>
      <c r="B24" s="12">
        <v>182</v>
      </c>
      <c r="C24" s="145" t="s">
        <v>112</v>
      </c>
      <c r="D24" s="14" t="s">
        <v>38</v>
      </c>
      <c r="E24" s="75">
        <v>-12736</v>
      </c>
      <c r="F24" s="75"/>
      <c r="G24" s="75"/>
      <c r="H24" s="75">
        <v>317455</v>
      </c>
      <c r="I24" s="75">
        <v>3274</v>
      </c>
      <c r="J24" s="75">
        <v>40756</v>
      </c>
      <c r="K24" s="75">
        <v>18419</v>
      </c>
      <c r="L24" s="75">
        <v>203703</v>
      </c>
      <c r="M24" s="75">
        <v>12457</v>
      </c>
      <c r="N24" s="75"/>
      <c r="O24" s="75">
        <v>33256</v>
      </c>
      <c r="P24" s="75">
        <v>3528</v>
      </c>
      <c r="Q24" s="75">
        <v>3937</v>
      </c>
      <c r="R24" s="75"/>
      <c r="S24" s="75">
        <v>12000</v>
      </c>
      <c r="T24" s="75">
        <v>7122</v>
      </c>
      <c r="U24" s="75">
        <v>88837.02</v>
      </c>
      <c r="V24" s="75">
        <v>26755.98</v>
      </c>
      <c r="W24" s="75">
        <v>2330.4499999999998</v>
      </c>
      <c r="X24" s="75">
        <v>102225.95</v>
      </c>
      <c r="Y24" s="75">
        <v>71378</v>
      </c>
      <c r="Z24" s="79">
        <f t="shared" si="1"/>
        <v>934698.39999999991</v>
      </c>
      <c r="AA24" s="143">
        <f t="shared" si="0"/>
        <v>8291514.5199999996</v>
      </c>
      <c r="AB24" s="149">
        <v>7356816.1200000001</v>
      </c>
    </row>
    <row r="25" spans="1:29" s="30" customFormat="1" ht="18" customHeight="1">
      <c r="A25" s="12">
        <v>17</v>
      </c>
      <c r="B25" s="12">
        <v>182</v>
      </c>
      <c r="C25" s="145" t="s">
        <v>221</v>
      </c>
      <c r="D25" s="14"/>
      <c r="E25" s="75"/>
      <c r="F25" s="75"/>
      <c r="G25" s="75"/>
      <c r="H25" s="75"/>
      <c r="I25" s="75"/>
      <c r="J25" s="75">
        <v>444</v>
      </c>
      <c r="K25" s="75">
        <v>200</v>
      </c>
      <c r="L25" s="75"/>
      <c r="M25" s="75"/>
      <c r="N25" s="75"/>
      <c r="O25" s="75"/>
      <c r="P25" s="75"/>
      <c r="Q25" s="75"/>
      <c r="R25" s="75"/>
      <c r="S25" s="75"/>
      <c r="T25" s="75">
        <v>20</v>
      </c>
      <c r="U25" s="75"/>
      <c r="V25" s="75"/>
      <c r="W25" s="75">
        <v>300</v>
      </c>
      <c r="X25" s="75">
        <v>589.6</v>
      </c>
      <c r="Y25" s="75"/>
      <c r="Z25" s="79">
        <f t="shared" si="1"/>
        <v>1553.6</v>
      </c>
      <c r="AA25" s="143">
        <f t="shared" si="0"/>
        <v>4038.6699999999996</v>
      </c>
      <c r="AB25" s="149">
        <v>2485.0699999999997</v>
      </c>
    </row>
    <row r="26" spans="1:29" s="30" customFormat="1" ht="18" customHeight="1">
      <c r="A26" s="12">
        <v>18</v>
      </c>
      <c r="B26" s="12">
        <v>182</v>
      </c>
      <c r="C26" s="145" t="s">
        <v>134</v>
      </c>
      <c r="D26" s="14" t="s">
        <v>38</v>
      </c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>
        <v>23853</v>
      </c>
      <c r="X26" s="75"/>
      <c r="Y26" s="75"/>
      <c r="Z26" s="79">
        <f t="shared" si="1"/>
        <v>23853</v>
      </c>
      <c r="AA26" s="143">
        <f t="shared" si="0"/>
        <v>43015</v>
      </c>
      <c r="AB26" s="149">
        <v>19162</v>
      </c>
    </row>
    <row r="27" spans="1:29" s="30" customFormat="1" ht="18" customHeight="1">
      <c r="A27" s="12">
        <v>19</v>
      </c>
      <c r="B27" s="12">
        <v>182</v>
      </c>
      <c r="C27" s="145" t="s">
        <v>135</v>
      </c>
      <c r="D27" s="14" t="s">
        <v>38</v>
      </c>
      <c r="E27" s="75">
        <v>7955.91</v>
      </c>
      <c r="F27" s="75"/>
      <c r="G27" s="75">
        <v>30831.3</v>
      </c>
      <c r="H27" s="75"/>
      <c r="I27" s="75"/>
      <c r="J27" s="75">
        <v>17811</v>
      </c>
      <c r="K27" s="75">
        <v>12586.5</v>
      </c>
      <c r="L27" s="75"/>
      <c r="M27" s="75">
        <v>4668.3</v>
      </c>
      <c r="N27" s="75">
        <v>671.78</v>
      </c>
      <c r="O27" s="75">
        <v>86006.7</v>
      </c>
      <c r="P27" s="75">
        <v>-19950.3</v>
      </c>
      <c r="Q27" s="75"/>
      <c r="R27" s="75">
        <v>7.3</v>
      </c>
      <c r="S27" s="75">
        <v>6279.26</v>
      </c>
      <c r="T27" s="75"/>
      <c r="U27" s="75">
        <v>-5005.8</v>
      </c>
      <c r="V27" s="75"/>
      <c r="W27" s="75"/>
      <c r="X27" s="75">
        <v>-70974</v>
      </c>
      <c r="Y27" s="75"/>
      <c r="Z27" s="79">
        <f t="shared" si="1"/>
        <v>70887.950000000012</v>
      </c>
      <c r="AA27" s="143">
        <f t="shared" si="0"/>
        <v>-1056762.1599999999</v>
      </c>
      <c r="AB27" s="149">
        <v>-1127650.1099999999</v>
      </c>
    </row>
    <row r="28" spans="1:29" s="30" customFormat="1" ht="18" customHeight="1">
      <c r="A28" s="12">
        <v>20</v>
      </c>
      <c r="B28" s="12">
        <v>182</v>
      </c>
      <c r="C28" s="145" t="s">
        <v>136</v>
      </c>
      <c r="D28" s="14" t="s">
        <v>38</v>
      </c>
      <c r="E28" s="75">
        <v>1169.44</v>
      </c>
      <c r="F28" s="75"/>
      <c r="G28" s="75">
        <v>3131.17</v>
      </c>
      <c r="H28" s="75"/>
      <c r="I28" s="75"/>
      <c r="J28" s="75">
        <v>1916.1</v>
      </c>
      <c r="K28" s="75">
        <v>1935</v>
      </c>
      <c r="L28" s="75"/>
      <c r="M28" s="75">
        <v>940.16</v>
      </c>
      <c r="N28" s="75">
        <v>631.12</v>
      </c>
      <c r="O28" s="75">
        <v>8910</v>
      </c>
      <c r="P28" s="75">
        <v>861.37</v>
      </c>
      <c r="Q28" s="75"/>
      <c r="R28" s="75">
        <v>421.21</v>
      </c>
      <c r="S28" s="75"/>
      <c r="T28" s="75">
        <v>225</v>
      </c>
      <c r="U28" s="75"/>
      <c r="V28" s="75"/>
      <c r="W28" s="75"/>
      <c r="X28" s="75">
        <v>-2.2999999999999998</v>
      </c>
      <c r="Y28" s="75"/>
      <c r="Z28" s="79">
        <f t="shared" si="1"/>
        <v>20138.27</v>
      </c>
      <c r="AA28" s="143">
        <f t="shared" si="0"/>
        <v>23385.34</v>
      </c>
      <c r="AB28" s="149">
        <v>3247.0699999999997</v>
      </c>
    </row>
    <row r="29" spans="1:29" s="30" customFormat="1" ht="18" customHeight="1">
      <c r="A29" s="12">
        <v>21</v>
      </c>
      <c r="B29" s="12">
        <v>182</v>
      </c>
      <c r="C29" s="145" t="s">
        <v>145</v>
      </c>
      <c r="D29" s="14"/>
      <c r="E29" s="75"/>
      <c r="F29" s="75"/>
      <c r="G29" s="75"/>
      <c r="H29" s="75"/>
      <c r="I29" s="75"/>
      <c r="J29" s="75">
        <v>900</v>
      </c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9">
        <f t="shared" si="1"/>
        <v>900</v>
      </c>
      <c r="AA29" s="143">
        <f t="shared" si="0"/>
        <v>43238.200000000004</v>
      </c>
      <c r="AB29" s="149">
        <v>42338.200000000004</v>
      </c>
    </row>
    <row r="30" spans="1:29" s="30" customFormat="1" ht="18" customHeight="1">
      <c r="A30" s="12">
        <v>22</v>
      </c>
      <c r="B30" s="12">
        <v>182</v>
      </c>
      <c r="C30" s="145" t="s">
        <v>180</v>
      </c>
      <c r="D30" s="14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9">
        <f t="shared" si="1"/>
        <v>0</v>
      </c>
      <c r="AA30" s="143">
        <f t="shared" si="0"/>
        <v>-3291.2999999999997</v>
      </c>
      <c r="AB30" s="149">
        <v>-3291.2999999999997</v>
      </c>
    </row>
    <row r="31" spans="1:29" s="30" customFormat="1" ht="18" customHeight="1">
      <c r="A31" s="12">
        <v>23</v>
      </c>
      <c r="B31" s="12">
        <v>182</v>
      </c>
      <c r="C31" s="145" t="s">
        <v>113</v>
      </c>
      <c r="D31" s="14" t="s">
        <v>126</v>
      </c>
      <c r="E31" s="75">
        <v>293611.73</v>
      </c>
      <c r="F31" s="75">
        <v>463800.45</v>
      </c>
      <c r="G31" s="75">
        <v>33491.29</v>
      </c>
      <c r="H31" s="75">
        <v>31762.55</v>
      </c>
      <c r="I31" s="75">
        <v>189162.71</v>
      </c>
      <c r="J31" s="75">
        <v>22568</v>
      </c>
      <c r="K31" s="75">
        <v>14768.35</v>
      </c>
      <c r="L31" s="75">
        <v>9000</v>
      </c>
      <c r="M31" s="75">
        <v>5917.55</v>
      </c>
      <c r="N31" s="75">
        <v>63612</v>
      </c>
      <c r="O31" s="75">
        <v>2633</v>
      </c>
      <c r="P31" s="75">
        <v>495049</v>
      </c>
      <c r="Q31" s="75">
        <v>48096</v>
      </c>
      <c r="R31" s="75"/>
      <c r="S31" s="75">
        <v>90926</v>
      </c>
      <c r="T31" s="75">
        <v>6073.2</v>
      </c>
      <c r="U31" s="75">
        <v>-7786</v>
      </c>
      <c r="V31" s="75">
        <v>10185</v>
      </c>
      <c r="W31" s="75">
        <v>86894</v>
      </c>
      <c r="X31" s="75">
        <v>-90859.73</v>
      </c>
      <c r="Y31" s="75">
        <v>5495</v>
      </c>
      <c r="Z31" s="79">
        <f t="shared" si="1"/>
        <v>1774400.1</v>
      </c>
      <c r="AA31" s="143">
        <f t="shared" si="0"/>
        <v>8117959.7699999996</v>
      </c>
      <c r="AB31" s="149">
        <v>6343559.6699999999</v>
      </c>
    </row>
    <row r="32" spans="1:29" s="30" customFormat="1" ht="18" customHeight="1">
      <c r="A32" s="12">
        <v>24</v>
      </c>
      <c r="B32" s="12">
        <v>182</v>
      </c>
      <c r="C32" s="145" t="s">
        <v>206</v>
      </c>
      <c r="D32" s="14" t="s">
        <v>126</v>
      </c>
      <c r="E32" s="75"/>
      <c r="F32" s="75"/>
      <c r="G32" s="75">
        <v>28</v>
      </c>
      <c r="H32" s="75"/>
      <c r="I32" s="75"/>
      <c r="J32" s="75"/>
      <c r="K32" s="75">
        <v>52.99</v>
      </c>
      <c r="L32" s="75"/>
      <c r="M32" s="75">
        <v>4.32</v>
      </c>
      <c r="N32" s="75">
        <v>500</v>
      </c>
      <c r="O32" s="75"/>
      <c r="P32" s="75">
        <v>1076.71</v>
      </c>
      <c r="Q32" s="75"/>
      <c r="R32" s="75">
        <v>100</v>
      </c>
      <c r="S32" s="75"/>
      <c r="T32" s="75">
        <v>2104.6999999999998</v>
      </c>
      <c r="U32" s="75">
        <v>1500</v>
      </c>
      <c r="V32" s="75"/>
      <c r="W32" s="75"/>
      <c r="X32" s="75">
        <v>118.83</v>
      </c>
      <c r="Y32" s="75"/>
      <c r="Z32" s="79">
        <f t="shared" si="1"/>
        <v>5485.5499999999993</v>
      </c>
      <c r="AA32" s="143">
        <f t="shared" si="0"/>
        <v>9125.25</v>
      </c>
      <c r="AB32" s="149">
        <v>3639.7</v>
      </c>
    </row>
    <row r="33" spans="1:28" s="30" customFormat="1" ht="18" customHeight="1">
      <c r="A33" s="12">
        <v>25</v>
      </c>
      <c r="B33" s="12">
        <v>182</v>
      </c>
      <c r="C33" s="145" t="s">
        <v>233</v>
      </c>
      <c r="D33" s="14" t="s">
        <v>126</v>
      </c>
      <c r="E33" s="75"/>
      <c r="F33" s="75"/>
      <c r="G33" s="75">
        <v>1000</v>
      </c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>
        <v>1000</v>
      </c>
      <c r="U33" s="75"/>
      <c r="V33" s="75"/>
      <c r="W33" s="75"/>
      <c r="X33" s="75"/>
      <c r="Y33" s="75"/>
      <c r="Z33" s="79">
        <f t="shared" si="1"/>
        <v>2000</v>
      </c>
      <c r="AA33" s="143">
        <f t="shared" si="0"/>
        <v>2000</v>
      </c>
      <c r="AB33" s="149"/>
    </row>
    <row r="34" spans="1:28" s="30" customFormat="1" ht="18" customHeight="1">
      <c r="A34" s="12">
        <v>26</v>
      </c>
      <c r="B34" s="12">
        <v>182</v>
      </c>
      <c r="C34" s="145" t="s">
        <v>114</v>
      </c>
      <c r="D34" s="14" t="s">
        <v>126</v>
      </c>
      <c r="E34" s="75">
        <v>2050</v>
      </c>
      <c r="F34" s="75">
        <v>1203</v>
      </c>
      <c r="G34" s="75"/>
      <c r="H34" s="75"/>
      <c r="I34" s="75">
        <v>-2050</v>
      </c>
      <c r="J34" s="75"/>
      <c r="K34" s="75"/>
      <c r="L34" s="75"/>
      <c r="M34" s="75"/>
      <c r="N34" s="75"/>
      <c r="O34" s="75">
        <v>-1203</v>
      </c>
      <c r="P34" s="75"/>
      <c r="Q34" s="75"/>
      <c r="R34" s="75"/>
      <c r="S34" s="75">
        <v>-15794</v>
      </c>
      <c r="T34" s="75"/>
      <c r="U34" s="75"/>
      <c r="V34" s="75"/>
      <c r="W34" s="75"/>
      <c r="X34" s="75">
        <v>674</v>
      </c>
      <c r="Y34" s="75"/>
      <c r="Z34" s="79">
        <f t="shared" si="1"/>
        <v>-15120</v>
      </c>
      <c r="AA34" s="143">
        <f t="shared" si="0"/>
        <v>674</v>
      </c>
      <c r="AB34" s="149">
        <v>15794</v>
      </c>
    </row>
    <row r="35" spans="1:28" s="30" customFormat="1" ht="18" customHeight="1">
      <c r="A35" s="12">
        <v>27</v>
      </c>
      <c r="B35" s="12">
        <v>182</v>
      </c>
      <c r="C35" s="145" t="s">
        <v>157</v>
      </c>
      <c r="D35" s="14"/>
      <c r="E35" s="75"/>
      <c r="F35" s="75">
        <v>-78840</v>
      </c>
      <c r="G35" s="75"/>
      <c r="H35" s="75"/>
      <c r="I35" s="75">
        <v>-31032.9</v>
      </c>
      <c r="J35" s="75"/>
      <c r="K35" s="75">
        <v>-15031.46</v>
      </c>
      <c r="L35" s="75"/>
      <c r="M35" s="75">
        <v>-52000.55</v>
      </c>
      <c r="N35" s="75"/>
      <c r="O35" s="75"/>
      <c r="P35" s="75"/>
      <c r="Q35" s="75"/>
      <c r="R35" s="75"/>
      <c r="S35" s="75"/>
      <c r="T35" s="75">
        <v>-12555</v>
      </c>
      <c r="U35" s="75"/>
      <c r="V35" s="75">
        <v>15230.7</v>
      </c>
      <c r="W35" s="75"/>
      <c r="X35" s="75">
        <v>6829.45</v>
      </c>
      <c r="Y35" s="75"/>
      <c r="Z35" s="79">
        <f t="shared" si="1"/>
        <v>-167399.75999999995</v>
      </c>
      <c r="AA35" s="143">
        <f t="shared" si="0"/>
        <v>1112280.77</v>
      </c>
      <c r="AB35" s="149">
        <v>1279680.53</v>
      </c>
    </row>
    <row r="36" spans="1:28" s="30" customFormat="1" ht="18" customHeight="1">
      <c r="A36" s="12">
        <v>28</v>
      </c>
      <c r="B36" s="12">
        <v>182</v>
      </c>
      <c r="C36" s="145" t="s">
        <v>143</v>
      </c>
      <c r="D36" s="14" t="s">
        <v>126</v>
      </c>
      <c r="E36" s="75"/>
      <c r="F36" s="75"/>
      <c r="G36" s="75"/>
      <c r="H36" s="75"/>
      <c r="I36" s="75"/>
      <c r="J36" s="75"/>
      <c r="K36" s="75"/>
      <c r="L36" s="75"/>
      <c r="M36" s="75">
        <v>38.9</v>
      </c>
      <c r="N36" s="75">
        <v>1043.08</v>
      </c>
      <c r="O36" s="75"/>
      <c r="P36" s="75">
        <v>297.08</v>
      </c>
      <c r="Q36" s="75"/>
      <c r="R36" s="75"/>
      <c r="S36" s="75"/>
      <c r="T36" s="75"/>
      <c r="U36" s="75"/>
      <c r="V36" s="75">
        <v>3276</v>
      </c>
      <c r="W36" s="75"/>
      <c r="X36" s="75">
        <v>2328.83</v>
      </c>
      <c r="Y36" s="75">
        <v>2084.73</v>
      </c>
      <c r="Z36" s="79">
        <f t="shared" si="1"/>
        <v>9068.619999999999</v>
      </c>
      <c r="AA36" s="143">
        <f t="shared" si="0"/>
        <v>30508.14</v>
      </c>
      <c r="AB36" s="149">
        <v>21439.52</v>
      </c>
    </row>
    <row r="37" spans="1:28" s="30" customFormat="1" ht="18" customHeight="1">
      <c r="A37" s="12">
        <v>29</v>
      </c>
      <c r="B37" s="12">
        <v>182</v>
      </c>
      <c r="C37" s="145" t="s">
        <v>222</v>
      </c>
      <c r="D37" s="14" t="s">
        <v>126</v>
      </c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9">
        <f t="shared" si="1"/>
        <v>0</v>
      </c>
      <c r="AA37" s="143">
        <f t="shared" si="0"/>
        <v>-36000</v>
      </c>
      <c r="AB37" s="149">
        <v>-36000</v>
      </c>
    </row>
    <row r="38" spans="1:28" s="30" customFormat="1" ht="18" customHeight="1">
      <c r="A38" s="12">
        <v>30</v>
      </c>
      <c r="B38" s="12">
        <v>182</v>
      </c>
      <c r="C38" s="145" t="s">
        <v>151</v>
      </c>
      <c r="D38" s="14"/>
      <c r="E38" s="75"/>
      <c r="F38" s="75"/>
      <c r="G38" s="75"/>
      <c r="H38" s="75"/>
      <c r="I38" s="75"/>
      <c r="J38" s="75">
        <v>900</v>
      </c>
      <c r="K38" s="75"/>
      <c r="L38" s="75"/>
      <c r="M38" s="75"/>
      <c r="N38" s="75">
        <v>245.5</v>
      </c>
      <c r="O38" s="75">
        <v>863.55</v>
      </c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9">
        <f t="shared" si="1"/>
        <v>2009.05</v>
      </c>
      <c r="AA38" s="143">
        <f t="shared" si="0"/>
        <v>20744.16</v>
      </c>
      <c r="AB38" s="149">
        <v>18735.11</v>
      </c>
    </row>
    <row r="39" spans="1:28" s="30" customFormat="1" ht="18" customHeight="1">
      <c r="A39" s="12">
        <v>31</v>
      </c>
      <c r="B39" s="12">
        <v>182</v>
      </c>
      <c r="C39" s="145" t="s">
        <v>158</v>
      </c>
      <c r="D39" s="14" t="s">
        <v>40</v>
      </c>
      <c r="E39" s="75"/>
      <c r="F39" s="75"/>
      <c r="G39" s="75">
        <v>875</v>
      </c>
      <c r="H39" s="75">
        <v>2700</v>
      </c>
      <c r="I39" s="75">
        <v>-1500</v>
      </c>
      <c r="J39" s="75"/>
      <c r="K39" s="75"/>
      <c r="L39" s="75"/>
      <c r="M39" s="75"/>
      <c r="N39" s="75"/>
      <c r="O39" s="75"/>
      <c r="P39" s="75"/>
      <c r="Q39" s="75"/>
      <c r="R39" s="75"/>
      <c r="S39" s="75">
        <v>2310</v>
      </c>
      <c r="T39" s="75">
        <v>1080</v>
      </c>
      <c r="U39" s="75"/>
      <c r="V39" s="75"/>
      <c r="W39" s="75"/>
      <c r="X39" s="75"/>
      <c r="Y39" s="75"/>
      <c r="Z39" s="79">
        <f t="shared" si="1"/>
        <v>5465</v>
      </c>
      <c r="AA39" s="143">
        <f t="shared" si="0"/>
        <v>96651</v>
      </c>
      <c r="AB39" s="149">
        <v>91186</v>
      </c>
    </row>
    <row r="40" spans="1:28" s="30" customFormat="1" ht="18" customHeight="1">
      <c r="A40" s="12">
        <v>32</v>
      </c>
      <c r="B40" s="12">
        <v>182</v>
      </c>
      <c r="C40" s="145" t="s">
        <v>223</v>
      </c>
      <c r="D40" s="14" t="s">
        <v>40</v>
      </c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9">
        <f t="shared" si="1"/>
        <v>0</v>
      </c>
      <c r="AA40" s="143">
        <f t="shared" si="0"/>
        <v>20</v>
      </c>
      <c r="AB40" s="149">
        <v>20</v>
      </c>
    </row>
    <row r="41" spans="1:28" s="30" customFormat="1" ht="18" customHeight="1">
      <c r="A41" s="12">
        <v>33</v>
      </c>
      <c r="B41" s="12">
        <v>182</v>
      </c>
      <c r="C41" s="145" t="s">
        <v>186</v>
      </c>
      <c r="D41" s="14"/>
      <c r="E41" s="75">
        <v>875</v>
      </c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9">
        <f t="shared" si="1"/>
        <v>875</v>
      </c>
      <c r="AA41" s="143">
        <f t="shared" si="0"/>
        <v>3910</v>
      </c>
      <c r="AB41" s="149">
        <v>3035</v>
      </c>
    </row>
    <row r="42" spans="1:28" s="30" customFormat="1" ht="18" customHeight="1">
      <c r="A42" s="12">
        <v>34</v>
      </c>
      <c r="B42" s="12">
        <v>182</v>
      </c>
      <c r="C42" s="145" t="s">
        <v>137</v>
      </c>
      <c r="D42" s="14" t="s">
        <v>56</v>
      </c>
      <c r="E42" s="75">
        <v>49617.42</v>
      </c>
      <c r="F42" s="75"/>
      <c r="G42" s="75">
        <v>315256</v>
      </c>
      <c r="H42" s="75">
        <v>19990</v>
      </c>
      <c r="I42" s="75">
        <v>28249</v>
      </c>
      <c r="J42" s="75"/>
      <c r="K42" s="75"/>
      <c r="L42" s="75"/>
      <c r="M42" s="75">
        <v>171113</v>
      </c>
      <c r="N42" s="75"/>
      <c r="O42" s="75"/>
      <c r="P42" s="75"/>
      <c r="Q42" s="75"/>
      <c r="R42" s="75"/>
      <c r="S42" s="75">
        <v>99779</v>
      </c>
      <c r="T42" s="75">
        <v>20259</v>
      </c>
      <c r="U42" s="75">
        <v>58434</v>
      </c>
      <c r="V42" s="75"/>
      <c r="W42" s="75">
        <v>27700</v>
      </c>
      <c r="X42" s="75">
        <v>108589.68</v>
      </c>
      <c r="Y42" s="75"/>
      <c r="Z42" s="79">
        <f t="shared" si="1"/>
        <v>898987.09999999986</v>
      </c>
      <c r="AA42" s="143">
        <f t="shared" si="0"/>
        <v>5203898.6899999995</v>
      </c>
      <c r="AB42" s="149">
        <v>4304911.59</v>
      </c>
    </row>
    <row r="43" spans="1:28" s="30" customFormat="1" ht="18" customHeight="1">
      <c r="A43" s="12">
        <v>35</v>
      </c>
      <c r="B43" s="12">
        <v>182</v>
      </c>
      <c r="C43" s="145" t="s">
        <v>231</v>
      </c>
      <c r="D43" s="14" t="s">
        <v>56</v>
      </c>
      <c r="E43" s="75">
        <v>121.52</v>
      </c>
      <c r="F43" s="75"/>
      <c r="G43" s="75"/>
      <c r="H43" s="75"/>
      <c r="I43" s="75"/>
      <c r="J43" s="75"/>
      <c r="K43" s="75"/>
      <c r="L43" s="75"/>
      <c r="M43" s="75">
        <v>982.83</v>
      </c>
      <c r="N43" s="75"/>
      <c r="O43" s="75"/>
      <c r="P43" s="75">
        <v>900</v>
      </c>
      <c r="Q43" s="75"/>
      <c r="R43" s="75"/>
      <c r="S43" s="75">
        <v>2.34</v>
      </c>
      <c r="T43" s="75"/>
      <c r="U43" s="75"/>
      <c r="V43" s="75"/>
      <c r="W43" s="75">
        <v>338</v>
      </c>
      <c r="X43" s="75">
        <v>410.01</v>
      </c>
      <c r="Y43" s="75"/>
      <c r="Z43" s="79">
        <f t="shared" si="1"/>
        <v>2754.7</v>
      </c>
      <c r="AA43" s="143">
        <f t="shared" ref="AA43:AA74" si="2">AB43+Z43</f>
        <v>2754.7</v>
      </c>
      <c r="AB43" s="149"/>
    </row>
    <row r="44" spans="1:28" s="30" customFormat="1" ht="18" customHeight="1">
      <c r="A44" s="12">
        <v>36</v>
      </c>
      <c r="B44" s="12">
        <v>182</v>
      </c>
      <c r="C44" s="145" t="s">
        <v>210</v>
      </c>
      <c r="D44" s="14"/>
      <c r="E44" s="75"/>
      <c r="F44" s="75"/>
      <c r="G44" s="75"/>
      <c r="H44" s="75"/>
      <c r="I44" s="75">
        <v>-23769</v>
      </c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9">
        <f t="shared" si="1"/>
        <v>-23769</v>
      </c>
      <c r="AA44" s="143">
        <f t="shared" si="2"/>
        <v>0</v>
      </c>
      <c r="AB44" s="149">
        <v>23769</v>
      </c>
    </row>
    <row r="45" spans="1:28" s="30" customFormat="1" ht="18" customHeight="1">
      <c r="A45" s="12">
        <v>37</v>
      </c>
      <c r="B45" s="12">
        <v>182</v>
      </c>
      <c r="C45" s="145" t="s">
        <v>115</v>
      </c>
      <c r="D45" s="14" t="s">
        <v>127</v>
      </c>
      <c r="E45" s="75">
        <v>93490.18</v>
      </c>
      <c r="F45" s="75">
        <v>10584.82</v>
      </c>
      <c r="G45" s="75">
        <v>56372</v>
      </c>
      <c r="H45" s="75">
        <v>41283</v>
      </c>
      <c r="I45" s="75">
        <v>54266</v>
      </c>
      <c r="J45" s="75">
        <v>45822</v>
      </c>
      <c r="K45" s="75">
        <v>21736.18</v>
      </c>
      <c r="L45" s="75">
        <v>43506</v>
      </c>
      <c r="M45" s="75">
        <v>26926.6</v>
      </c>
      <c r="N45" s="75">
        <v>28551</v>
      </c>
      <c r="O45" s="75">
        <v>29484</v>
      </c>
      <c r="P45" s="75">
        <v>28778</v>
      </c>
      <c r="Q45" s="75">
        <v>25376</v>
      </c>
      <c r="R45" s="75">
        <v>29134</v>
      </c>
      <c r="S45" s="75">
        <v>35418.400000000001</v>
      </c>
      <c r="T45" s="75">
        <v>48214.720000000001</v>
      </c>
      <c r="U45" s="75">
        <v>37699</v>
      </c>
      <c r="V45" s="75">
        <v>57998</v>
      </c>
      <c r="W45" s="75">
        <v>11635</v>
      </c>
      <c r="X45" s="75">
        <v>44335.44</v>
      </c>
      <c r="Y45" s="75">
        <v>24101</v>
      </c>
      <c r="Z45" s="79">
        <f t="shared" si="1"/>
        <v>794711.34000000008</v>
      </c>
      <c r="AA45" s="143">
        <f t="shared" si="2"/>
        <v>6781384.0600000005</v>
      </c>
      <c r="AB45" s="149">
        <v>5986672.7200000007</v>
      </c>
    </row>
    <row r="46" spans="1:28" s="30" customFormat="1" ht="18" customHeight="1">
      <c r="A46" s="12">
        <v>38</v>
      </c>
      <c r="B46" s="12">
        <v>182</v>
      </c>
      <c r="C46" s="145" t="s">
        <v>116</v>
      </c>
      <c r="D46" s="14" t="s">
        <v>127</v>
      </c>
      <c r="E46" s="75">
        <v>510</v>
      </c>
      <c r="F46" s="75">
        <v>197.27</v>
      </c>
      <c r="G46" s="75">
        <v>214.9</v>
      </c>
      <c r="H46" s="75">
        <v>180</v>
      </c>
      <c r="I46" s="75">
        <v>45</v>
      </c>
      <c r="J46" s="75"/>
      <c r="K46" s="75">
        <v>42.53</v>
      </c>
      <c r="L46" s="75">
        <v>130</v>
      </c>
      <c r="M46" s="75">
        <v>-648.47</v>
      </c>
      <c r="N46" s="75">
        <v>120.66</v>
      </c>
      <c r="O46" s="75">
        <v>130</v>
      </c>
      <c r="P46" s="75">
        <v>100</v>
      </c>
      <c r="Q46" s="75">
        <v>300</v>
      </c>
      <c r="R46" s="75">
        <v>276.89</v>
      </c>
      <c r="S46" s="75">
        <v>435.3</v>
      </c>
      <c r="T46" s="75">
        <v>378.27</v>
      </c>
      <c r="U46" s="75">
        <v>108</v>
      </c>
      <c r="V46" s="75">
        <v>690</v>
      </c>
      <c r="W46" s="75">
        <v>343</v>
      </c>
      <c r="X46" s="75">
        <v>510.91</v>
      </c>
      <c r="Y46" s="75"/>
      <c r="Z46" s="79">
        <f t="shared" si="1"/>
        <v>4064.2599999999993</v>
      </c>
      <c r="AA46" s="143">
        <f t="shared" si="2"/>
        <v>56968.939999999995</v>
      </c>
      <c r="AB46" s="149">
        <v>52904.679999999993</v>
      </c>
    </row>
    <row r="47" spans="1:28" s="30" customFormat="1" ht="18" customHeight="1">
      <c r="A47" s="12">
        <v>39</v>
      </c>
      <c r="B47" s="12">
        <v>182</v>
      </c>
      <c r="C47" s="145" t="s">
        <v>117</v>
      </c>
      <c r="D47" s="14" t="s">
        <v>127</v>
      </c>
      <c r="E47" s="75">
        <v>6000</v>
      </c>
      <c r="F47" s="75"/>
      <c r="G47" s="75"/>
      <c r="H47" s="75">
        <v>1000</v>
      </c>
      <c r="I47" s="75">
        <v>2000</v>
      </c>
      <c r="J47" s="75">
        <v>3000</v>
      </c>
      <c r="K47" s="75">
        <v>2000</v>
      </c>
      <c r="L47" s="75">
        <v>2000</v>
      </c>
      <c r="M47" s="75">
        <v>1000</v>
      </c>
      <c r="N47" s="75">
        <v>9023.36</v>
      </c>
      <c r="O47" s="75">
        <v>2000</v>
      </c>
      <c r="P47" s="75">
        <v>509.25</v>
      </c>
      <c r="Q47" s="75">
        <v>5000</v>
      </c>
      <c r="R47" s="75">
        <v>4042</v>
      </c>
      <c r="S47" s="75">
        <v>3000</v>
      </c>
      <c r="T47" s="75">
        <v>7569.92</v>
      </c>
      <c r="U47" s="75">
        <v>6000</v>
      </c>
      <c r="V47" s="75">
        <v>4000</v>
      </c>
      <c r="W47" s="75">
        <v>2000</v>
      </c>
      <c r="X47" s="75">
        <v>8000</v>
      </c>
      <c r="Y47" s="75">
        <v>3000</v>
      </c>
      <c r="Z47" s="79">
        <f t="shared" si="1"/>
        <v>71144.53</v>
      </c>
      <c r="AA47" s="143">
        <f t="shared" si="2"/>
        <v>329679.57999999996</v>
      </c>
      <c r="AB47" s="149">
        <v>258535.05</v>
      </c>
    </row>
    <row r="48" spans="1:28" s="30" customFormat="1" ht="18" customHeight="1">
      <c r="A48" s="12">
        <v>40</v>
      </c>
      <c r="B48" s="12">
        <v>182</v>
      </c>
      <c r="C48" s="145" t="s">
        <v>152</v>
      </c>
      <c r="D48" s="14"/>
      <c r="E48" s="75">
        <v>1362</v>
      </c>
      <c r="F48" s="75"/>
      <c r="G48" s="75">
        <v>11288</v>
      </c>
      <c r="H48" s="75"/>
      <c r="I48" s="75">
        <v>-1362</v>
      </c>
      <c r="J48" s="75">
        <v>-10493</v>
      </c>
      <c r="K48" s="75"/>
      <c r="L48" s="75"/>
      <c r="M48" s="75"/>
      <c r="N48" s="75"/>
      <c r="O48" s="75">
        <v>-395</v>
      </c>
      <c r="P48" s="75"/>
      <c r="Q48" s="75">
        <v>1156</v>
      </c>
      <c r="R48" s="75"/>
      <c r="S48" s="75"/>
      <c r="T48" s="75"/>
      <c r="U48" s="75"/>
      <c r="V48" s="75"/>
      <c r="W48" s="75"/>
      <c r="X48" s="75">
        <v>1695</v>
      </c>
      <c r="Y48" s="75"/>
      <c r="Z48" s="79">
        <f t="shared" si="1"/>
        <v>3251</v>
      </c>
      <c r="AA48" s="143">
        <f t="shared" si="2"/>
        <v>-16408.59</v>
      </c>
      <c r="AB48" s="149">
        <v>-19659.59</v>
      </c>
    </row>
    <row r="49" spans="1:28" s="30" customFormat="1" ht="18" customHeight="1">
      <c r="A49" s="12">
        <v>41</v>
      </c>
      <c r="B49" s="12">
        <v>182</v>
      </c>
      <c r="C49" s="145" t="s">
        <v>138</v>
      </c>
      <c r="D49" s="14" t="s">
        <v>127</v>
      </c>
      <c r="E49" s="75">
        <v>2383.35</v>
      </c>
      <c r="F49" s="75">
        <v>1261.71</v>
      </c>
      <c r="G49" s="75"/>
      <c r="H49" s="75"/>
      <c r="I49" s="75"/>
      <c r="J49" s="75">
        <v>900</v>
      </c>
      <c r="K49" s="75">
        <v>-5427.98</v>
      </c>
      <c r="L49" s="75">
        <v>2592</v>
      </c>
      <c r="M49" s="75">
        <v>-6988.13</v>
      </c>
      <c r="N49" s="75">
        <v>2076.64</v>
      </c>
      <c r="O49" s="75"/>
      <c r="P49" s="75">
        <v>4168.8</v>
      </c>
      <c r="Q49" s="75"/>
      <c r="R49" s="75">
        <v>1215.96</v>
      </c>
      <c r="S49" s="75">
        <v>-19298.43</v>
      </c>
      <c r="T49" s="75">
        <v>-4575.05</v>
      </c>
      <c r="U49" s="75"/>
      <c r="V49" s="75"/>
      <c r="W49" s="75">
        <v>2034</v>
      </c>
      <c r="X49" s="75">
        <v>-14075.1</v>
      </c>
      <c r="Y49" s="75">
        <v>1808.1</v>
      </c>
      <c r="Z49" s="79">
        <f t="shared" si="1"/>
        <v>-31924.130000000005</v>
      </c>
      <c r="AA49" s="143">
        <f t="shared" si="2"/>
        <v>91939.21</v>
      </c>
      <c r="AB49" s="149">
        <v>123863.34000000001</v>
      </c>
    </row>
    <row r="50" spans="1:28" s="30" customFormat="1" ht="18" customHeight="1">
      <c r="A50" s="12">
        <v>42</v>
      </c>
      <c r="B50" s="12">
        <v>182</v>
      </c>
      <c r="C50" s="145" t="s">
        <v>139</v>
      </c>
      <c r="D50" s="14" t="s">
        <v>127</v>
      </c>
      <c r="E50" s="75">
        <v>309.45</v>
      </c>
      <c r="F50" s="75">
        <v>279.18</v>
      </c>
      <c r="G50" s="75"/>
      <c r="H50" s="75">
        <v>86.57</v>
      </c>
      <c r="I50" s="75"/>
      <c r="J50" s="75">
        <v>2.7</v>
      </c>
      <c r="K50" s="75">
        <v>-32.049999999999997</v>
      </c>
      <c r="L50" s="75">
        <v>540</v>
      </c>
      <c r="M50" s="75">
        <v>-81.31</v>
      </c>
      <c r="N50" s="75">
        <v>1409.31</v>
      </c>
      <c r="O50" s="75"/>
      <c r="P50" s="75">
        <v>1170</v>
      </c>
      <c r="Q50" s="75"/>
      <c r="R50" s="75">
        <v>1256.72</v>
      </c>
      <c r="S50" s="75">
        <v>261</v>
      </c>
      <c r="T50" s="75">
        <v>4586.8</v>
      </c>
      <c r="U50" s="75">
        <v>5.76</v>
      </c>
      <c r="V50" s="75"/>
      <c r="W50" s="75">
        <v>774</v>
      </c>
      <c r="X50" s="75">
        <v>-88.57</v>
      </c>
      <c r="Y50" s="75">
        <v>210.29</v>
      </c>
      <c r="Z50" s="79">
        <f t="shared" si="1"/>
        <v>10689.850000000002</v>
      </c>
      <c r="AA50" s="143">
        <f t="shared" si="2"/>
        <v>76239.27</v>
      </c>
      <c r="AB50" s="149">
        <v>65549.42</v>
      </c>
    </row>
    <row r="51" spans="1:28" s="30" customFormat="1" ht="18" customHeight="1">
      <c r="A51" s="12">
        <v>43</v>
      </c>
      <c r="B51" s="12">
        <v>182</v>
      </c>
      <c r="C51" s="145" t="s">
        <v>118</v>
      </c>
      <c r="D51" s="14" t="s">
        <v>127</v>
      </c>
      <c r="E51" s="75">
        <v>1899.9</v>
      </c>
      <c r="F51" s="75">
        <v>121.59</v>
      </c>
      <c r="G51" s="75"/>
      <c r="H51" s="75">
        <v>900</v>
      </c>
      <c r="I51" s="75"/>
      <c r="J51" s="75"/>
      <c r="K51" s="75"/>
      <c r="L51" s="75">
        <v>990</v>
      </c>
      <c r="M51" s="75"/>
      <c r="N51" s="75">
        <v>900</v>
      </c>
      <c r="O51" s="75"/>
      <c r="P51" s="75"/>
      <c r="Q51" s="75"/>
      <c r="R51" s="75">
        <v>900</v>
      </c>
      <c r="S51" s="75">
        <v>900</v>
      </c>
      <c r="T51" s="75"/>
      <c r="U51" s="75">
        <v>2700</v>
      </c>
      <c r="V51" s="75"/>
      <c r="W51" s="75"/>
      <c r="X51" s="75">
        <v>1710</v>
      </c>
      <c r="Y51" s="75">
        <v>1800</v>
      </c>
      <c r="Z51" s="79">
        <f t="shared" si="1"/>
        <v>12821.49</v>
      </c>
      <c r="AA51" s="143">
        <f t="shared" si="2"/>
        <v>95871.69</v>
      </c>
      <c r="AB51" s="149">
        <v>83050.2</v>
      </c>
    </row>
    <row r="52" spans="1:28" s="30" customFormat="1" ht="18" customHeight="1">
      <c r="A52" s="12">
        <v>44</v>
      </c>
      <c r="B52" s="12">
        <v>182</v>
      </c>
      <c r="C52" s="145" t="s">
        <v>142</v>
      </c>
      <c r="D52" s="14" t="s">
        <v>127</v>
      </c>
      <c r="E52" s="75"/>
      <c r="F52" s="75"/>
      <c r="G52" s="75">
        <v>900</v>
      </c>
      <c r="H52" s="75"/>
      <c r="I52" s="75"/>
      <c r="J52" s="75">
        <v>-900</v>
      </c>
      <c r="K52" s="75"/>
      <c r="L52" s="75"/>
      <c r="M52" s="75">
        <v>-271.8</v>
      </c>
      <c r="N52" s="75"/>
      <c r="O52" s="75"/>
      <c r="P52" s="75"/>
      <c r="Q52" s="75">
        <v>313.2</v>
      </c>
      <c r="R52" s="75"/>
      <c r="S52" s="75"/>
      <c r="T52" s="75"/>
      <c r="U52" s="75"/>
      <c r="V52" s="75"/>
      <c r="W52" s="75"/>
      <c r="X52" s="75"/>
      <c r="Y52" s="75"/>
      <c r="Z52" s="79">
        <f t="shared" si="1"/>
        <v>41.399999999999977</v>
      </c>
      <c r="AA52" s="143">
        <f t="shared" si="2"/>
        <v>-45562.270000000004</v>
      </c>
      <c r="AB52" s="149">
        <v>-45603.670000000006</v>
      </c>
    </row>
    <row r="53" spans="1:28" s="30" customFormat="1" ht="18" customHeight="1">
      <c r="A53" s="12">
        <v>45</v>
      </c>
      <c r="B53" s="12">
        <v>182</v>
      </c>
      <c r="C53" s="145" t="s">
        <v>146</v>
      </c>
      <c r="D53" s="14" t="s">
        <v>54</v>
      </c>
      <c r="E53" s="75">
        <v>2558</v>
      </c>
      <c r="F53" s="75"/>
      <c r="G53" s="75"/>
      <c r="H53" s="75"/>
      <c r="I53" s="75"/>
      <c r="J53" s="75"/>
      <c r="K53" s="75">
        <v>660</v>
      </c>
      <c r="L53" s="75"/>
      <c r="M53" s="75"/>
      <c r="N53" s="75"/>
      <c r="O53" s="75">
        <v>3612</v>
      </c>
      <c r="P53" s="75"/>
      <c r="Q53" s="75"/>
      <c r="R53" s="75"/>
      <c r="S53" s="75">
        <v>3516</v>
      </c>
      <c r="T53" s="75"/>
      <c r="U53" s="75"/>
      <c r="V53" s="75"/>
      <c r="W53" s="75"/>
      <c r="X53" s="75"/>
      <c r="Y53" s="75"/>
      <c r="Z53" s="79">
        <f t="shared" si="1"/>
        <v>10346</v>
      </c>
      <c r="AA53" s="143">
        <f t="shared" si="2"/>
        <v>26317.4</v>
      </c>
      <c r="AB53" s="149">
        <v>15971.4</v>
      </c>
    </row>
    <row r="54" spans="1:28" s="30" customFormat="1" ht="18" customHeight="1">
      <c r="A54" s="12">
        <v>46</v>
      </c>
      <c r="B54" s="12">
        <v>182</v>
      </c>
      <c r="C54" s="145" t="s">
        <v>213</v>
      </c>
      <c r="D54" s="14" t="s">
        <v>214</v>
      </c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9">
        <f t="shared" si="1"/>
        <v>0</v>
      </c>
      <c r="AA54" s="143">
        <f t="shared" si="2"/>
        <v>1233.0999999999999</v>
      </c>
      <c r="AB54" s="149">
        <v>1233.0999999999999</v>
      </c>
    </row>
    <row r="55" spans="1:28" s="30" customFormat="1" ht="18" customHeight="1">
      <c r="A55" s="12">
        <v>47</v>
      </c>
      <c r="B55" s="12">
        <v>182</v>
      </c>
      <c r="C55" s="145" t="s">
        <v>84</v>
      </c>
      <c r="D55" s="14" t="s">
        <v>93</v>
      </c>
      <c r="E55" s="75">
        <v>738.82</v>
      </c>
      <c r="F55" s="75">
        <v>4022.21</v>
      </c>
      <c r="G55" s="75">
        <v>4390</v>
      </c>
      <c r="H55" s="75">
        <v>2402.14</v>
      </c>
      <c r="I55" s="75">
        <v>207.92</v>
      </c>
      <c r="J55" s="75">
        <v>204.37</v>
      </c>
      <c r="K55" s="75">
        <v>480</v>
      </c>
      <c r="L55" s="75">
        <v>640.86</v>
      </c>
      <c r="M55" s="75">
        <v>8207.9500000000007</v>
      </c>
      <c r="N55" s="75">
        <v>560.79</v>
      </c>
      <c r="O55" s="75">
        <v>350</v>
      </c>
      <c r="P55" s="75">
        <v>749.24</v>
      </c>
      <c r="Q55" s="75">
        <v>398.52</v>
      </c>
      <c r="R55" s="75"/>
      <c r="S55" s="75">
        <v>366.06</v>
      </c>
      <c r="T55" s="75">
        <v>2511.5500000000002</v>
      </c>
      <c r="U55" s="75">
        <v>2081.69</v>
      </c>
      <c r="V55" s="75">
        <v>500.53</v>
      </c>
      <c r="W55" s="75">
        <v>1680.55</v>
      </c>
      <c r="X55" s="75">
        <v>11415.02</v>
      </c>
      <c r="Y55" s="75">
        <v>18662.740000000002</v>
      </c>
      <c r="Z55" s="79">
        <f t="shared" si="1"/>
        <v>60570.960000000006</v>
      </c>
      <c r="AA55" s="143">
        <f t="shared" si="2"/>
        <v>311660.43</v>
      </c>
      <c r="AB55" s="149">
        <v>251089.46999999997</v>
      </c>
    </row>
    <row r="56" spans="1:28" s="30" customFormat="1" ht="18" customHeight="1">
      <c r="A56" s="12">
        <v>48</v>
      </c>
      <c r="B56" s="12">
        <v>182</v>
      </c>
      <c r="C56" s="145" t="s">
        <v>85</v>
      </c>
      <c r="D56" s="14" t="s">
        <v>93</v>
      </c>
      <c r="E56" s="75">
        <v>96.03</v>
      </c>
      <c r="F56" s="75">
        <v>47.31</v>
      </c>
      <c r="G56" s="75">
        <v>550</v>
      </c>
      <c r="H56" s="75">
        <v>153.37</v>
      </c>
      <c r="I56" s="75">
        <v>2.04</v>
      </c>
      <c r="J56" s="75">
        <v>1.19</v>
      </c>
      <c r="K56" s="75">
        <v>60</v>
      </c>
      <c r="L56" s="75">
        <v>65</v>
      </c>
      <c r="M56" s="75">
        <v>103.22</v>
      </c>
      <c r="N56" s="75">
        <v>86.62</v>
      </c>
      <c r="O56" s="75"/>
      <c r="P56" s="75">
        <v>52</v>
      </c>
      <c r="Q56" s="75">
        <v>39.14</v>
      </c>
      <c r="R56" s="75">
        <v>80.22</v>
      </c>
      <c r="S56" s="75">
        <v>17.45</v>
      </c>
      <c r="T56" s="75">
        <v>385.45</v>
      </c>
      <c r="U56" s="75"/>
      <c r="V56" s="75"/>
      <c r="W56" s="75">
        <v>226.88</v>
      </c>
      <c r="X56" s="75">
        <v>137.78</v>
      </c>
      <c r="Y56" s="75">
        <v>380</v>
      </c>
      <c r="Z56" s="79">
        <f t="shared" si="1"/>
        <v>2483.7000000000007</v>
      </c>
      <c r="AA56" s="143">
        <f t="shared" si="2"/>
        <v>13042.89</v>
      </c>
      <c r="AB56" s="149">
        <v>10559.189999999999</v>
      </c>
    </row>
    <row r="57" spans="1:28" s="30" customFormat="1" ht="18" customHeight="1">
      <c r="A57" s="12">
        <v>49</v>
      </c>
      <c r="B57" s="12">
        <v>182</v>
      </c>
      <c r="C57" s="145" t="s">
        <v>166</v>
      </c>
      <c r="D57" s="14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>
        <v>166.07</v>
      </c>
      <c r="Y57" s="75"/>
      <c r="Z57" s="79">
        <f t="shared" si="1"/>
        <v>166.07</v>
      </c>
      <c r="AA57" s="143">
        <f t="shared" si="2"/>
        <v>-1853.2099999999998</v>
      </c>
      <c r="AB57" s="149">
        <v>-2019.2799999999997</v>
      </c>
    </row>
    <row r="58" spans="1:28" s="30" customFormat="1" ht="18" customHeight="1">
      <c r="A58" s="12">
        <v>50</v>
      </c>
      <c r="B58" s="12">
        <v>182</v>
      </c>
      <c r="C58" s="145" t="s">
        <v>119</v>
      </c>
      <c r="D58" s="45" t="s">
        <v>128</v>
      </c>
      <c r="E58" s="75">
        <v>709.05</v>
      </c>
      <c r="F58" s="75">
        <v>-1568</v>
      </c>
      <c r="G58" s="75">
        <v>153</v>
      </c>
      <c r="H58" s="75">
        <v>556.85</v>
      </c>
      <c r="I58" s="75">
        <v>106.03</v>
      </c>
      <c r="J58" s="75">
        <v>-11574</v>
      </c>
      <c r="K58" s="75">
        <v>60145</v>
      </c>
      <c r="L58" s="75">
        <v>251.58</v>
      </c>
      <c r="M58" s="75">
        <v>10887.94</v>
      </c>
      <c r="N58" s="75">
        <v>60</v>
      </c>
      <c r="O58" s="75">
        <v>71.489999999999995</v>
      </c>
      <c r="P58" s="75">
        <v>384.11</v>
      </c>
      <c r="Q58" s="75">
        <v>130.4</v>
      </c>
      <c r="R58" s="75">
        <v>611.86</v>
      </c>
      <c r="S58" s="75">
        <v>33.83</v>
      </c>
      <c r="T58" s="75">
        <v>50.76</v>
      </c>
      <c r="U58" s="75">
        <v>364.98</v>
      </c>
      <c r="V58" s="75">
        <v>104.6</v>
      </c>
      <c r="W58" s="75">
        <v>313.51</v>
      </c>
      <c r="X58" s="75">
        <v>1429</v>
      </c>
      <c r="Y58" s="75">
        <v>338.53</v>
      </c>
      <c r="Z58" s="79">
        <f t="shared" si="1"/>
        <v>63560.520000000011</v>
      </c>
      <c r="AA58" s="143">
        <f t="shared" si="2"/>
        <v>833388.37000000023</v>
      </c>
      <c r="AB58" s="149">
        <v>769827.85000000021</v>
      </c>
    </row>
    <row r="59" spans="1:28" s="30" customFormat="1" ht="18" customHeight="1">
      <c r="A59" s="12">
        <v>51</v>
      </c>
      <c r="B59" s="12">
        <v>182</v>
      </c>
      <c r="C59" s="145" t="s">
        <v>120</v>
      </c>
      <c r="D59" s="45" t="s">
        <v>128</v>
      </c>
      <c r="E59" s="75">
        <v>10</v>
      </c>
      <c r="F59" s="75"/>
      <c r="G59" s="75">
        <v>30</v>
      </c>
      <c r="H59" s="75"/>
      <c r="I59" s="75">
        <v>4</v>
      </c>
      <c r="J59" s="75">
        <v>72.7</v>
      </c>
      <c r="K59" s="75">
        <v>6189.78</v>
      </c>
      <c r="L59" s="75">
        <v>52.96</v>
      </c>
      <c r="M59" s="75">
        <v>0.08</v>
      </c>
      <c r="N59" s="75">
        <v>10</v>
      </c>
      <c r="O59" s="75"/>
      <c r="P59" s="75"/>
      <c r="Q59" s="75">
        <v>10.7</v>
      </c>
      <c r="R59" s="75">
        <v>41.92</v>
      </c>
      <c r="S59" s="75">
        <v>25</v>
      </c>
      <c r="T59" s="75">
        <v>8</v>
      </c>
      <c r="U59" s="75"/>
      <c r="V59" s="75"/>
      <c r="W59" s="75">
        <v>8.51</v>
      </c>
      <c r="X59" s="75">
        <v>13</v>
      </c>
      <c r="Y59" s="75">
        <v>25.5</v>
      </c>
      <c r="Z59" s="79">
        <f t="shared" si="1"/>
        <v>6502.15</v>
      </c>
      <c r="AA59" s="143">
        <f t="shared" si="2"/>
        <v>12542.15</v>
      </c>
      <c r="AB59" s="149">
        <v>6040</v>
      </c>
    </row>
    <row r="60" spans="1:28" s="30" customFormat="1" ht="18" customHeight="1">
      <c r="A60" s="12">
        <v>52</v>
      </c>
      <c r="B60" s="12">
        <v>182</v>
      </c>
      <c r="C60" s="145" t="s">
        <v>200</v>
      </c>
      <c r="D60" s="4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>
        <v>1642.8</v>
      </c>
      <c r="V60" s="75"/>
      <c r="W60" s="75"/>
      <c r="X60" s="75"/>
      <c r="Y60" s="75"/>
      <c r="Z60" s="79">
        <f t="shared" si="1"/>
        <v>1642.8</v>
      </c>
      <c r="AA60" s="143">
        <f t="shared" si="2"/>
        <v>10385.099999999999</v>
      </c>
      <c r="AB60" s="149">
        <v>8742.2999999999993</v>
      </c>
    </row>
    <row r="61" spans="1:28" s="30" customFormat="1" ht="18" customHeight="1">
      <c r="A61" s="12">
        <v>53</v>
      </c>
      <c r="B61" s="12">
        <v>182</v>
      </c>
      <c r="C61" s="145" t="s">
        <v>167</v>
      </c>
      <c r="D61" s="4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9">
        <f t="shared" si="1"/>
        <v>0</v>
      </c>
      <c r="AA61" s="143">
        <f t="shared" si="2"/>
        <v>-4930.3599999999997</v>
      </c>
      <c r="AB61" s="149">
        <v>-4930.3599999999997</v>
      </c>
    </row>
    <row r="62" spans="1:28" s="30" customFormat="1" ht="18" customHeight="1">
      <c r="A62" s="12">
        <v>54</v>
      </c>
      <c r="B62" s="12">
        <v>182</v>
      </c>
      <c r="C62" s="145" t="s">
        <v>121</v>
      </c>
      <c r="D62" s="14" t="s">
        <v>96</v>
      </c>
      <c r="E62" s="75"/>
      <c r="F62" s="75">
        <v>2533</v>
      </c>
      <c r="G62" s="75"/>
      <c r="H62" s="75">
        <v>16709</v>
      </c>
      <c r="I62" s="75">
        <v>3986.44</v>
      </c>
      <c r="J62" s="75">
        <v>15574</v>
      </c>
      <c r="K62" s="75">
        <v>-66214.78</v>
      </c>
      <c r="L62" s="75"/>
      <c r="M62" s="75">
        <v>-10887.94</v>
      </c>
      <c r="N62" s="75"/>
      <c r="O62" s="75">
        <v>430662.71</v>
      </c>
      <c r="P62" s="75">
        <v>8774</v>
      </c>
      <c r="Q62" s="75">
        <v>4067</v>
      </c>
      <c r="R62" s="75"/>
      <c r="S62" s="75"/>
      <c r="T62" s="75"/>
      <c r="U62" s="75">
        <v>184543.04</v>
      </c>
      <c r="V62" s="75"/>
      <c r="W62" s="75"/>
      <c r="X62" s="75">
        <v>20313</v>
      </c>
      <c r="Y62" s="75">
        <v>18930</v>
      </c>
      <c r="Z62" s="79">
        <f t="shared" si="1"/>
        <v>628989.47000000009</v>
      </c>
      <c r="AA62" s="143">
        <f t="shared" si="2"/>
        <v>3549769.56</v>
      </c>
      <c r="AB62" s="149">
        <v>2920780.09</v>
      </c>
    </row>
    <row r="63" spans="1:28" s="30" customFormat="1" ht="18" customHeight="1">
      <c r="A63" s="12">
        <v>55</v>
      </c>
      <c r="B63" s="12">
        <v>182</v>
      </c>
      <c r="C63" s="145" t="s">
        <v>147</v>
      </c>
      <c r="D63" s="14"/>
      <c r="E63" s="75"/>
      <c r="F63" s="75"/>
      <c r="G63" s="75"/>
      <c r="H63" s="75">
        <v>500</v>
      </c>
      <c r="I63" s="75"/>
      <c r="J63" s="75"/>
      <c r="K63" s="75"/>
      <c r="L63" s="75"/>
      <c r="M63" s="75"/>
      <c r="N63" s="75"/>
      <c r="O63" s="75"/>
      <c r="P63" s="75"/>
      <c r="Q63" s="75">
        <v>481.19</v>
      </c>
      <c r="R63" s="75"/>
      <c r="S63" s="75"/>
      <c r="T63" s="75"/>
      <c r="U63" s="75"/>
      <c r="V63" s="75"/>
      <c r="W63" s="75"/>
      <c r="X63" s="75"/>
      <c r="Y63" s="75"/>
      <c r="Z63" s="79">
        <f t="shared" si="1"/>
        <v>981.19</v>
      </c>
      <c r="AA63" s="143">
        <f t="shared" si="2"/>
        <v>367195.09</v>
      </c>
      <c r="AB63" s="149">
        <v>366213.9</v>
      </c>
    </row>
    <row r="64" spans="1:28" s="30" customFormat="1" ht="18" customHeight="1">
      <c r="A64" s="12">
        <v>56</v>
      </c>
      <c r="B64" s="12">
        <v>182</v>
      </c>
      <c r="C64" s="145" t="s">
        <v>203</v>
      </c>
      <c r="D64" s="14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9">
        <f t="shared" si="1"/>
        <v>0</v>
      </c>
      <c r="AA64" s="143">
        <f t="shared" si="2"/>
        <v>1801.5700000000002</v>
      </c>
      <c r="AB64" s="149">
        <v>1801.5700000000002</v>
      </c>
    </row>
    <row r="65" spans="1:28" s="30" customFormat="1" ht="18" customHeight="1">
      <c r="A65" s="12">
        <v>57</v>
      </c>
      <c r="B65" s="12">
        <v>182</v>
      </c>
      <c r="C65" s="145" t="s">
        <v>201</v>
      </c>
      <c r="D65" s="14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9">
        <f t="shared" si="1"/>
        <v>0</v>
      </c>
      <c r="AA65" s="143">
        <f t="shared" si="2"/>
        <v>0</v>
      </c>
      <c r="AB65" s="149">
        <v>0</v>
      </c>
    </row>
    <row r="66" spans="1:28" s="30" customFormat="1" ht="18" customHeight="1">
      <c r="A66" s="12">
        <v>58</v>
      </c>
      <c r="B66" s="12">
        <v>182</v>
      </c>
      <c r="C66" s="145" t="s">
        <v>122</v>
      </c>
      <c r="D66" s="14" t="s">
        <v>129</v>
      </c>
      <c r="E66" s="75">
        <v>11265.13</v>
      </c>
      <c r="F66" s="75">
        <v>7500</v>
      </c>
      <c r="G66" s="75">
        <v>66574.539999999994</v>
      </c>
      <c r="H66" s="75">
        <v>37068.620000000003</v>
      </c>
      <c r="I66" s="75">
        <v>115530.36</v>
      </c>
      <c r="J66" s="75">
        <v>43023.89</v>
      </c>
      <c r="K66" s="75">
        <v>13260</v>
      </c>
      <c r="L66" s="75">
        <v>21200</v>
      </c>
      <c r="M66" s="75">
        <v>22100</v>
      </c>
      <c r="N66" s="75">
        <v>47797.82</v>
      </c>
      <c r="O66" s="75">
        <v>80192</v>
      </c>
      <c r="P66" s="75">
        <v>14550</v>
      </c>
      <c r="Q66" s="75">
        <v>36165</v>
      </c>
      <c r="R66" s="75">
        <v>2600</v>
      </c>
      <c r="S66" s="75">
        <v>17912</v>
      </c>
      <c r="T66" s="75">
        <v>15778</v>
      </c>
      <c r="U66" s="75">
        <v>563135.35</v>
      </c>
      <c r="V66" s="75">
        <v>175344.85</v>
      </c>
      <c r="W66" s="75">
        <v>10567</v>
      </c>
      <c r="X66" s="75">
        <v>105506.72</v>
      </c>
      <c r="Y66" s="75">
        <v>26940</v>
      </c>
      <c r="Z66" s="79">
        <f t="shared" si="1"/>
        <v>1434011.28</v>
      </c>
      <c r="AA66" s="143">
        <f t="shared" si="2"/>
        <v>3232876.47</v>
      </c>
      <c r="AB66" s="149">
        <v>1798865.1900000002</v>
      </c>
    </row>
    <row r="67" spans="1:28" s="30" customFormat="1" ht="18" customHeight="1">
      <c r="A67" s="12">
        <v>59</v>
      </c>
      <c r="B67" s="12">
        <v>182</v>
      </c>
      <c r="C67" s="145" t="s">
        <v>153</v>
      </c>
      <c r="D67" s="14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>
        <v>19141</v>
      </c>
      <c r="R67" s="75"/>
      <c r="S67" s="75"/>
      <c r="T67" s="75"/>
      <c r="U67" s="75">
        <v>-19141</v>
      </c>
      <c r="V67" s="75"/>
      <c r="W67" s="75"/>
      <c r="X67" s="75"/>
      <c r="Y67" s="75"/>
      <c r="Z67" s="79">
        <f t="shared" si="1"/>
        <v>0</v>
      </c>
      <c r="AA67" s="143">
        <f t="shared" si="2"/>
        <v>900</v>
      </c>
      <c r="AB67" s="149">
        <v>900</v>
      </c>
    </row>
    <row r="68" spans="1:28" s="30" customFormat="1" ht="18" customHeight="1">
      <c r="A68" s="12">
        <v>60</v>
      </c>
      <c r="B68" s="12">
        <v>864</v>
      </c>
      <c r="C68" s="145" t="s">
        <v>165</v>
      </c>
      <c r="D68" s="14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9">
        <f t="shared" si="1"/>
        <v>0</v>
      </c>
      <c r="AA68" s="143">
        <f t="shared" si="2"/>
        <v>21000</v>
      </c>
      <c r="AB68" s="149">
        <v>21000</v>
      </c>
    </row>
    <row r="69" spans="1:28" s="30" customFormat="1" ht="18" customHeight="1">
      <c r="A69" s="12">
        <v>61</v>
      </c>
      <c r="B69" s="12">
        <v>864</v>
      </c>
      <c r="C69" s="145" t="s">
        <v>123</v>
      </c>
      <c r="D69" s="14" t="s">
        <v>69</v>
      </c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9">
        <f t="shared" si="1"/>
        <v>0</v>
      </c>
      <c r="AA69" s="143">
        <f t="shared" si="2"/>
        <v>15000</v>
      </c>
      <c r="AB69" s="149">
        <v>15000</v>
      </c>
    </row>
    <row r="70" spans="1:28" s="30" customFormat="1" ht="18" customHeight="1">
      <c r="A70" s="12">
        <v>62</v>
      </c>
      <c r="B70" s="12">
        <v>864</v>
      </c>
      <c r="C70" s="145" t="s">
        <v>188</v>
      </c>
      <c r="D70" s="14"/>
      <c r="E70" s="75">
        <v>6000</v>
      </c>
      <c r="F70" s="75"/>
      <c r="G70" s="75"/>
      <c r="H70" s="75">
        <v>3000</v>
      </c>
      <c r="I70" s="75"/>
      <c r="J70" s="75"/>
      <c r="K70" s="75"/>
      <c r="L70" s="75"/>
      <c r="M70" s="75"/>
      <c r="N70" s="75"/>
      <c r="O70" s="75">
        <v>9000</v>
      </c>
      <c r="P70" s="75"/>
      <c r="Q70" s="75">
        <v>2600</v>
      </c>
      <c r="R70" s="75"/>
      <c r="S70" s="75">
        <v>3000</v>
      </c>
      <c r="T70" s="75"/>
      <c r="U70" s="75"/>
      <c r="V70" s="75"/>
      <c r="W70" s="75"/>
      <c r="X70" s="75">
        <v>6000</v>
      </c>
      <c r="Y70" s="75">
        <v>3000</v>
      </c>
      <c r="Z70" s="79">
        <f t="shared" si="1"/>
        <v>32600</v>
      </c>
      <c r="AA70" s="143">
        <f t="shared" si="2"/>
        <v>166600</v>
      </c>
      <c r="AB70" s="149">
        <v>134000</v>
      </c>
    </row>
    <row r="71" spans="1:28" s="30" customFormat="1" ht="18" customHeight="1">
      <c r="A71" s="12">
        <v>63</v>
      </c>
      <c r="B71" s="12">
        <v>182</v>
      </c>
      <c r="C71" s="145" t="s">
        <v>205</v>
      </c>
      <c r="D71" s="86" t="s">
        <v>187</v>
      </c>
      <c r="E71" s="75"/>
      <c r="F71" s="75"/>
      <c r="G71" s="75"/>
      <c r="H71" s="75"/>
      <c r="I71" s="75"/>
      <c r="J71" s="75"/>
      <c r="K71" s="75"/>
      <c r="L71" s="75"/>
      <c r="M71" s="75"/>
      <c r="N71" s="75">
        <v>2171</v>
      </c>
      <c r="O71" s="75"/>
      <c r="P71" s="75"/>
      <c r="Q71" s="75"/>
      <c r="R71" s="75"/>
      <c r="S71" s="75"/>
      <c r="T71" s="75"/>
      <c r="U71" s="75">
        <v>58902</v>
      </c>
      <c r="V71" s="75"/>
      <c r="W71" s="75"/>
      <c r="X71" s="75">
        <v>-20643</v>
      </c>
      <c r="Y71" s="75"/>
      <c r="Z71" s="79">
        <f t="shared" si="1"/>
        <v>40430</v>
      </c>
      <c r="AA71" s="143">
        <f t="shared" si="2"/>
        <v>46955</v>
      </c>
      <c r="AB71" s="149">
        <v>6525</v>
      </c>
    </row>
    <row r="72" spans="1:28" s="30" customFormat="1" ht="18" customHeight="1">
      <c r="A72" s="12">
        <v>64</v>
      </c>
      <c r="B72" s="12">
        <v>182</v>
      </c>
      <c r="C72" s="145" t="s">
        <v>252</v>
      </c>
      <c r="D72" s="86" t="s">
        <v>187</v>
      </c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>
        <v>-22798.400000000001</v>
      </c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9">
        <f t="shared" si="1"/>
        <v>-22798.400000000001</v>
      </c>
      <c r="AA72" s="143">
        <f t="shared" si="2"/>
        <v>-22798.400000000001</v>
      </c>
      <c r="AB72" s="149"/>
    </row>
    <row r="73" spans="1:28" s="30" customFormat="1" ht="18" customHeight="1">
      <c r="A73" s="12">
        <v>65</v>
      </c>
      <c r="B73" s="12">
        <v>182</v>
      </c>
      <c r="C73" s="145" t="s">
        <v>208</v>
      </c>
      <c r="D73" s="86" t="s">
        <v>187</v>
      </c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9">
        <f t="shared" si="1"/>
        <v>0</v>
      </c>
      <c r="AA73" s="143">
        <f t="shared" si="2"/>
        <v>1049.51</v>
      </c>
      <c r="AB73" s="149">
        <v>1049.51</v>
      </c>
    </row>
    <row r="74" spans="1:28" s="30" customFormat="1" ht="18" customHeight="1">
      <c r="A74" s="12">
        <v>66</v>
      </c>
      <c r="B74" s="12">
        <v>182</v>
      </c>
      <c r="C74" s="145" t="s">
        <v>256</v>
      </c>
      <c r="D74" s="86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>
        <v>58902</v>
      </c>
      <c r="R74" s="75"/>
      <c r="S74" s="75"/>
      <c r="T74" s="75"/>
      <c r="U74" s="75">
        <v>-58902</v>
      </c>
      <c r="V74" s="75"/>
      <c r="W74" s="75"/>
      <c r="X74" s="75"/>
      <c r="Y74" s="75"/>
      <c r="Z74" s="79">
        <f t="shared" ref="Z74:Z125" si="3">SUM(E74:Y74)</f>
        <v>0</v>
      </c>
      <c r="AA74" s="143">
        <f t="shared" si="2"/>
        <v>0</v>
      </c>
      <c r="AB74" s="149"/>
    </row>
    <row r="75" spans="1:28" s="30" customFormat="1" ht="18" customHeight="1">
      <c r="A75" s="12">
        <v>67</v>
      </c>
      <c r="B75" s="12">
        <v>182</v>
      </c>
      <c r="C75" s="145" t="s">
        <v>216</v>
      </c>
      <c r="D75" s="86" t="s">
        <v>217</v>
      </c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9">
        <f t="shared" si="3"/>
        <v>0</v>
      </c>
      <c r="AA75" s="143">
        <f t="shared" ref="AA75:AA106" si="4">AB75+Z75</f>
        <v>2955</v>
      </c>
      <c r="AB75" s="149">
        <v>2955</v>
      </c>
    </row>
    <row r="76" spans="1:28" s="30" customFormat="1" ht="18" customHeight="1">
      <c r="A76" s="12">
        <v>68</v>
      </c>
      <c r="B76" s="12">
        <v>117</v>
      </c>
      <c r="C76" s="145" t="s">
        <v>164</v>
      </c>
      <c r="D76" s="14" t="s">
        <v>98</v>
      </c>
      <c r="E76" s="75"/>
      <c r="F76" s="75"/>
      <c r="G76" s="75"/>
      <c r="H76" s="75">
        <v>1504.8</v>
      </c>
      <c r="I76" s="75"/>
      <c r="J76" s="75"/>
      <c r="K76" s="75">
        <v>72134.399999999994</v>
      </c>
      <c r="L76" s="75"/>
      <c r="M76" s="75"/>
      <c r="N76" s="75"/>
      <c r="O76" s="75">
        <v>11912.8</v>
      </c>
      <c r="P76" s="75"/>
      <c r="Q76" s="75">
        <v>4800</v>
      </c>
      <c r="R76" s="75">
        <v>81849.600000000006</v>
      </c>
      <c r="S76" s="75">
        <v>3403.2</v>
      </c>
      <c r="T76" s="75"/>
      <c r="U76" s="75"/>
      <c r="V76" s="75">
        <v>182629.6</v>
      </c>
      <c r="W76" s="75"/>
      <c r="X76" s="75">
        <v>28113.4</v>
      </c>
      <c r="Y76" s="75">
        <v>8718.4</v>
      </c>
      <c r="Z76" s="79">
        <f t="shared" si="3"/>
        <v>395066.20000000007</v>
      </c>
      <c r="AA76" s="143">
        <f t="shared" si="4"/>
        <v>2026249</v>
      </c>
      <c r="AB76" s="149">
        <v>1631182.8</v>
      </c>
    </row>
    <row r="77" spans="1:28" s="30" customFormat="1" ht="18" customHeight="1">
      <c r="A77" s="12">
        <v>69</v>
      </c>
      <c r="B77" s="12">
        <v>870</v>
      </c>
      <c r="C77" s="145" t="s">
        <v>30</v>
      </c>
      <c r="D77" s="14" t="s">
        <v>130</v>
      </c>
      <c r="E77" s="75">
        <v>9794</v>
      </c>
      <c r="F77" s="75">
        <v>1200100.1499999999</v>
      </c>
      <c r="G77" s="75">
        <v>8083706.8099999996</v>
      </c>
      <c r="H77" s="75">
        <v>28317</v>
      </c>
      <c r="I77" s="75">
        <v>34463</v>
      </c>
      <c r="J77" s="75">
        <v>47271</v>
      </c>
      <c r="K77" s="75">
        <v>1800018.61</v>
      </c>
      <c r="L77" s="75">
        <v>150959</v>
      </c>
      <c r="M77" s="75">
        <v>112230</v>
      </c>
      <c r="N77" s="75">
        <v>5107</v>
      </c>
      <c r="O77" s="75"/>
      <c r="P77" s="75">
        <v>18162.599999999999</v>
      </c>
      <c r="Q77" s="75">
        <v>668694</v>
      </c>
      <c r="R77" s="75">
        <v>81163</v>
      </c>
      <c r="S77" s="75">
        <v>42271</v>
      </c>
      <c r="T77" s="75">
        <v>147180</v>
      </c>
      <c r="U77" s="75">
        <v>26946</v>
      </c>
      <c r="V77" s="75">
        <v>1379726</v>
      </c>
      <c r="W77" s="75">
        <v>1432</v>
      </c>
      <c r="X77" s="75">
        <v>711912</v>
      </c>
      <c r="Y77" s="75">
        <v>135124.84</v>
      </c>
      <c r="Z77" s="79">
        <f t="shared" si="3"/>
        <v>14684578.009999998</v>
      </c>
      <c r="AA77" s="143">
        <f t="shared" si="4"/>
        <v>24717450.229999997</v>
      </c>
      <c r="AB77" s="149">
        <v>10032872.220000001</v>
      </c>
    </row>
    <row r="78" spans="1:28" s="30" customFormat="1" ht="18" customHeight="1">
      <c r="A78" s="12">
        <v>70</v>
      </c>
      <c r="B78" s="96" t="s">
        <v>183</v>
      </c>
      <c r="C78" s="145" t="s">
        <v>161</v>
      </c>
      <c r="D78" s="86" t="s">
        <v>70</v>
      </c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9">
        <f t="shared" si="3"/>
        <v>0</v>
      </c>
      <c r="AA78" s="143">
        <f t="shared" si="4"/>
        <v>0</v>
      </c>
      <c r="AB78" s="149">
        <v>0</v>
      </c>
    </row>
    <row r="79" spans="1:28" s="30" customFormat="1" ht="18" customHeight="1">
      <c r="A79" s="12">
        <v>71</v>
      </c>
      <c r="B79" s="96" t="s">
        <v>183</v>
      </c>
      <c r="C79" s="145" t="s">
        <v>211</v>
      </c>
      <c r="D79" s="86"/>
      <c r="E79" s="75"/>
      <c r="F79" s="75"/>
      <c r="G79" s="75">
        <v>84.51</v>
      </c>
      <c r="H79" s="75"/>
      <c r="I79" s="75">
        <v>4.1500000000000004</v>
      </c>
      <c r="J79" s="75">
        <v>5.81</v>
      </c>
      <c r="K79" s="75"/>
      <c r="L79" s="75"/>
      <c r="M79" s="75"/>
      <c r="N79" s="75"/>
      <c r="O79" s="75">
        <v>12.65</v>
      </c>
      <c r="P79" s="75">
        <v>62.41</v>
      </c>
      <c r="Q79" s="75">
        <v>242.66</v>
      </c>
      <c r="R79" s="75">
        <v>7.71</v>
      </c>
      <c r="S79" s="75"/>
      <c r="T79" s="75">
        <v>88.68</v>
      </c>
      <c r="U79" s="75"/>
      <c r="V79" s="75"/>
      <c r="W79" s="75"/>
      <c r="X79" s="75">
        <v>63.23</v>
      </c>
      <c r="Y79" s="75"/>
      <c r="Z79" s="79">
        <f t="shared" si="3"/>
        <v>571.81000000000006</v>
      </c>
      <c r="AA79" s="143">
        <f t="shared" si="4"/>
        <v>22004.49</v>
      </c>
      <c r="AB79" s="149">
        <v>21432.68</v>
      </c>
    </row>
    <row r="80" spans="1:28" s="30" customFormat="1" ht="18" customHeight="1">
      <c r="A80" s="12">
        <v>72</v>
      </c>
      <c r="B80" s="96" t="s">
        <v>183</v>
      </c>
      <c r="C80" s="145" t="s">
        <v>198</v>
      </c>
      <c r="D80" s="86" t="s">
        <v>100</v>
      </c>
      <c r="E80" s="75"/>
      <c r="F80" s="75"/>
      <c r="G80" s="75">
        <v>14.39</v>
      </c>
      <c r="H80" s="75"/>
      <c r="I80" s="75">
        <v>5.64</v>
      </c>
      <c r="J80" s="75">
        <v>10.130000000000001</v>
      </c>
      <c r="K80" s="75"/>
      <c r="L80" s="75">
        <v>4.5</v>
      </c>
      <c r="M80" s="75"/>
      <c r="N80" s="75"/>
      <c r="O80" s="75"/>
      <c r="P80" s="75"/>
      <c r="Q80" s="75"/>
      <c r="R80" s="75"/>
      <c r="S80" s="75"/>
      <c r="T80" s="75">
        <v>131.03</v>
      </c>
      <c r="U80" s="75"/>
      <c r="V80" s="75"/>
      <c r="W80" s="75"/>
      <c r="X80" s="75">
        <v>8.44</v>
      </c>
      <c r="Y80" s="75"/>
      <c r="Z80" s="79">
        <f t="shared" si="3"/>
        <v>174.13</v>
      </c>
      <c r="AA80" s="143">
        <f t="shared" si="4"/>
        <v>3322.7699999999995</v>
      </c>
      <c r="AB80" s="149">
        <v>3148.6399999999994</v>
      </c>
    </row>
    <row r="81" spans="1:28" s="30" customFormat="1" ht="18" customHeight="1">
      <c r="A81" s="12">
        <v>73</v>
      </c>
      <c r="B81" s="96" t="s">
        <v>183</v>
      </c>
      <c r="C81" s="145" t="s">
        <v>160</v>
      </c>
      <c r="D81" s="86" t="s">
        <v>101</v>
      </c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5"/>
      <c r="Z81" s="79">
        <f t="shared" si="3"/>
        <v>0</v>
      </c>
      <c r="AA81" s="143">
        <f t="shared" si="4"/>
        <v>0</v>
      </c>
      <c r="AB81" s="149">
        <v>0</v>
      </c>
    </row>
    <row r="82" spans="1:28" s="30" customFormat="1" ht="18" customHeight="1">
      <c r="A82" s="12">
        <v>74</v>
      </c>
      <c r="B82" s="96" t="s">
        <v>183</v>
      </c>
      <c r="C82" s="145" t="s">
        <v>220</v>
      </c>
      <c r="D82" s="86"/>
      <c r="E82" s="75"/>
      <c r="F82" s="75"/>
      <c r="G82" s="75"/>
      <c r="H82" s="75"/>
      <c r="I82" s="75"/>
      <c r="J82" s="75"/>
      <c r="K82" s="75"/>
      <c r="L82" s="75"/>
      <c r="M82" s="75">
        <v>67.959999999999994</v>
      </c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9">
        <f t="shared" si="3"/>
        <v>67.959999999999994</v>
      </c>
      <c r="AA82" s="143">
        <f t="shared" si="4"/>
        <v>5291.4800000000005</v>
      </c>
      <c r="AB82" s="149">
        <v>5223.5200000000004</v>
      </c>
    </row>
    <row r="83" spans="1:28" s="30" customFormat="1" ht="18" customHeight="1">
      <c r="A83" s="12">
        <v>75</v>
      </c>
      <c r="B83" s="96" t="s">
        <v>183</v>
      </c>
      <c r="C83" s="145" t="s">
        <v>199</v>
      </c>
      <c r="D83" s="86" t="s">
        <v>102</v>
      </c>
      <c r="E83" s="75"/>
      <c r="F83" s="75"/>
      <c r="G83" s="75">
        <v>1448.39</v>
      </c>
      <c r="H83" s="75">
        <v>860</v>
      </c>
      <c r="I83" s="75">
        <v>2404.81</v>
      </c>
      <c r="J83" s="75">
        <v>253.21</v>
      </c>
      <c r="K83" s="75"/>
      <c r="L83" s="75"/>
      <c r="M83" s="75">
        <v>3099.88</v>
      </c>
      <c r="N83" s="75"/>
      <c r="O83" s="75"/>
      <c r="P83" s="75">
        <v>721.03</v>
      </c>
      <c r="Q83" s="75">
        <v>2637.96</v>
      </c>
      <c r="R83" s="75">
        <v>1589.2</v>
      </c>
      <c r="S83" s="75"/>
      <c r="T83" s="75">
        <v>22595.84</v>
      </c>
      <c r="U83" s="75"/>
      <c r="V83" s="75">
        <v>359.76</v>
      </c>
      <c r="W83" s="75"/>
      <c r="X83" s="75">
        <v>20450.759999999998</v>
      </c>
      <c r="Y83" s="75">
        <v>25709.9</v>
      </c>
      <c r="Z83" s="79">
        <f t="shared" si="3"/>
        <v>82130.74000000002</v>
      </c>
      <c r="AA83" s="143">
        <f t="shared" si="4"/>
        <v>196316.30000000005</v>
      </c>
      <c r="AB83" s="149">
        <v>114185.56000000001</v>
      </c>
    </row>
    <row r="84" spans="1:28" s="30" customFormat="1" ht="18" customHeight="1">
      <c r="A84" s="12">
        <v>76</v>
      </c>
      <c r="B84" s="12">
        <v>865</v>
      </c>
      <c r="C84" s="145" t="s">
        <v>196</v>
      </c>
      <c r="D84" s="86" t="s">
        <v>197</v>
      </c>
      <c r="E84" s="75"/>
      <c r="F84" s="75"/>
      <c r="G84" s="75"/>
      <c r="H84" s="75"/>
      <c r="I84" s="75">
        <v>64695</v>
      </c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5"/>
      <c r="Y84" s="75"/>
      <c r="Z84" s="79">
        <f t="shared" si="3"/>
        <v>64695</v>
      </c>
      <c r="AA84" s="143">
        <f t="shared" si="4"/>
        <v>281256</v>
      </c>
      <c r="AB84" s="149">
        <v>216561</v>
      </c>
    </row>
    <row r="85" spans="1:28" s="30" customFormat="1" ht="18" customHeight="1">
      <c r="A85" s="12">
        <v>77</v>
      </c>
      <c r="B85" s="12">
        <v>868</v>
      </c>
      <c r="C85" s="145" t="s">
        <v>169</v>
      </c>
      <c r="D85" s="86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>
        <v>131829.57999999999</v>
      </c>
      <c r="Y85" s="75"/>
      <c r="Z85" s="79">
        <f t="shared" si="3"/>
        <v>131829.57999999999</v>
      </c>
      <c r="AA85" s="143">
        <f t="shared" si="4"/>
        <v>501317.12</v>
      </c>
      <c r="AB85" s="149">
        <v>369487.54</v>
      </c>
    </row>
    <row r="86" spans="1:28" s="30" customFormat="1" ht="18" customHeight="1">
      <c r="A86" s="12">
        <v>78</v>
      </c>
      <c r="B86" s="12">
        <v>872</v>
      </c>
      <c r="C86" s="145" t="s">
        <v>169</v>
      </c>
      <c r="D86" s="86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>
        <v>0.09</v>
      </c>
      <c r="V86" s="75"/>
      <c r="W86" s="75"/>
      <c r="X86" s="75"/>
      <c r="Y86" s="75"/>
      <c r="Z86" s="79">
        <f t="shared" si="3"/>
        <v>0.09</v>
      </c>
      <c r="AA86" s="143">
        <f t="shared" si="4"/>
        <v>136046.69</v>
      </c>
      <c r="AB86" s="149">
        <v>136046.6</v>
      </c>
    </row>
    <row r="87" spans="1:28" s="30" customFormat="1" ht="18" customHeight="1">
      <c r="A87" s="12">
        <v>79</v>
      </c>
      <c r="B87" s="12">
        <v>212</v>
      </c>
      <c r="C87" s="145" t="s">
        <v>169</v>
      </c>
      <c r="D87" s="93" t="s">
        <v>240</v>
      </c>
      <c r="E87" s="75"/>
      <c r="F87" s="75"/>
      <c r="G87" s="75"/>
      <c r="H87" s="75"/>
      <c r="I87" s="75"/>
      <c r="J87" s="75"/>
      <c r="K87" s="75">
        <v>23402.94</v>
      </c>
      <c r="L87" s="75"/>
      <c r="M87" s="75"/>
      <c r="N87" s="75"/>
      <c r="O87" s="75"/>
      <c r="P87" s="75"/>
      <c r="Q87" s="75"/>
      <c r="R87" s="75">
        <v>157871.35</v>
      </c>
      <c r="S87" s="75"/>
      <c r="T87" s="75"/>
      <c r="U87" s="75"/>
      <c r="V87" s="75"/>
      <c r="W87" s="75"/>
      <c r="X87" s="75"/>
      <c r="Y87" s="75"/>
      <c r="Z87" s="79">
        <f t="shared" si="3"/>
        <v>181274.29</v>
      </c>
      <c r="AA87" s="143">
        <f t="shared" si="4"/>
        <v>181274.29</v>
      </c>
      <c r="AB87" s="149"/>
    </row>
    <row r="88" spans="1:28" s="30" customFormat="1" ht="18" customHeight="1">
      <c r="A88" s="12">
        <v>80</v>
      </c>
      <c r="B88" s="12">
        <v>870</v>
      </c>
      <c r="C88" s="145" t="s">
        <v>159</v>
      </c>
      <c r="D88" s="11" t="s">
        <v>103</v>
      </c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9">
        <f t="shared" si="3"/>
        <v>0</v>
      </c>
      <c r="AA88" s="143">
        <f t="shared" si="4"/>
        <v>834</v>
      </c>
      <c r="AB88" s="149">
        <v>834</v>
      </c>
    </row>
    <row r="89" spans="1:28" s="30" customFormat="1" ht="18" customHeight="1">
      <c r="A89" s="12">
        <v>81</v>
      </c>
      <c r="B89" s="12">
        <v>182</v>
      </c>
      <c r="C89" s="145" t="s">
        <v>36</v>
      </c>
      <c r="D89" s="14" t="s">
        <v>131</v>
      </c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75"/>
      <c r="U89" s="75"/>
      <c r="V89" s="75"/>
      <c r="W89" s="75"/>
      <c r="X89" s="75"/>
      <c r="Y89" s="75"/>
      <c r="Z89" s="79">
        <f t="shared" si="3"/>
        <v>0</v>
      </c>
      <c r="AA89" s="143">
        <f t="shared" si="4"/>
        <v>0</v>
      </c>
      <c r="AB89" s="149">
        <v>0</v>
      </c>
    </row>
    <row r="90" spans="1:28" s="30" customFormat="1" ht="18" customHeight="1">
      <c r="A90" s="12">
        <v>82</v>
      </c>
      <c r="B90" s="12">
        <v>182</v>
      </c>
      <c r="C90" s="145" t="s">
        <v>162</v>
      </c>
      <c r="D90" s="14" t="s">
        <v>131</v>
      </c>
      <c r="E90" s="75">
        <v>1025</v>
      </c>
      <c r="F90" s="75"/>
      <c r="G90" s="75"/>
      <c r="H90" s="75"/>
      <c r="I90" s="75">
        <v>100</v>
      </c>
      <c r="J90" s="75"/>
      <c r="K90" s="75">
        <v>5200</v>
      </c>
      <c r="L90" s="75"/>
      <c r="M90" s="75">
        <v>1700</v>
      </c>
      <c r="N90" s="75">
        <v>5200</v>
      </c>
      <c r="O90" s="75">
        <v>-1841</v>
      </c>
      <c r="P90" s="75">
        <v>100</v>
      </c>
      <c r="Q90" s="75">
        <v>100</v>
      </c>
      <c r="R90" s="75"/>
      <c r="S90" s="75">
        <v>337.64</v>
      </c>
      <c r="T90" s="75"/>
      <c r="U90" s="75">
        <v>3125</v>
      </c>
      <c r="V90" s="75">
        <v>100</v>
      </c>
      <c r="W90" s="75">
        <v>2780</v>
      </c>
      <c r="X90" s="75">
        <v>200</v>
      </c>
      <c r="Y90" s="75">
        <v>5200</v>
      </c>
      <c r="Z90" s="79">
        <f t="shared" si="3"/>
        <v>23326.639999999999</v>
      </c>
      <c r="AA90" s="143">
        <f t="shared" si="4"/>
        <v>130637.67</v>
      </c>
      <c r="AB90" s="149">
        <v>107311.03</v>
      </c>
    </row>
    <row r="91" spans="1:28" s="30" customFormat="1" ht="18" customHeight="1">
      <c r="A91" s="12">
        <v>83</v>
      </c>
      <c r="B91" s="12">
        <v>182</v>
      </c>
      <c r="C91" s="145" t="s">
        <v>31</v>
      </c>
      <c r="D91" s="14" t="s">
        <v>71</v>
      </c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75"/>
      <c r="U91" s="75"/>
      <c r="V91" s="75"/>
      <c r="W91" s="75"/>
      <c r="X91" s="75"/>
      <c r="Y91" s="75"/>
      <c r="Z91" s="79">
        <f t="shared" si="3"/>
        <v>0</v>
      </c>
      <c r="AA91" s="143">
        <f t="shared" si="4"/>
        <v>0</v>
      </c>
      <c r="AB91" s="149">
        <v>0</v>
      </c>
    </row>
    <row r="92" spans="1:28" s="30" customFormat="1" ht="18" customHeight="1">
      <c r="A92" s="12">
        <v>84</v>
      </c>
      <c r="B92" s="12">
        <v>182</v>
      </c>
      <c r="C92" s="145" t="s">
        <v>177</v>
      </c>
      <c r="D92" s="14"/>
      <c r="E92" s="75"/>
      <c r="F92" s="75">
        <v>3750</v>
      </c>
      <c r="G92" s="75">
        <v>5000</v>
      </c>
      <c r="H92" s="75">
        <v>1000</v>
      </c>
      <c r="I92" s="75"/>
      <c r="J92" s="75"/>
      <c r="K92" s="75">
        <v>900</v>
      </c>
      <c r="L92" s="75"/>
      <c r="M92" s="75"/>
      <c r="N92" s="75">
        <v>150</v>
      </c>
      <c r="O92" s="75">
        <v>4000</v>
      </c>
      <c r="P92" s="75"/>
      <c r="Q92" s="75">
        <v>10000</v>
      </c>
      <c r="R92" s="75">
        <v>1350</v>
      </c>
      <c r="S92" s="75">
        <v>100</v>
      </c>
      <c r="T92" s="75"/>
      <c r="U92" s="75">
        <v>1500</v>
      </c>
      <c r="V92" s="75">
        <v>150</v>
      </c>
      <c r="W92" s="75"/>
      <c r="X92" s="75">
        <v>600</v>
      </c>
      <c r="Y92" s="75">
        <v>4250</v>
      </c>
      <c r="Z92" s="79">
        <f t="shared" si="3"/>
        <v>32750</v>
      </c>
      <c r="AA92" s="143">
        <f t="shared" si="4"/>
        <v>72156.83</v>
      </c>
      <c r="AB92" s="149">
        <v>39406.83</v>
      </c>
    </row>
    <row r="93" spans="1:28" s="30" customFormat="1" ht="18" customHeight="1">
      <c r="A93" s="12">
        <v>85</v>
      </c>
      <c r="B93" s="12">
        <v>182</v>
      </c>
      <c r="C93" s="145" t="s">
        <v>32</v>
      </c>
      <c r="D93" s="14" t="s">
        <v>104</v>
      </c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75"/>
      <c r="V93" s="75"/>
      <c r="W93" s="75"/>
      <c r="X93" s="75"/>
      <c r="Y93" s="75"/>
      <c r="Z93" s="79">
        <f t="shared" si="3"/>
        <v>0</v>
      </c>
      <c r="AA93" s="143">
        <f t="shared" si="4"/>
        <v>0</v>
      </c>
      <c r="AB93" s="149">
        <v>0</v>
      </c>
    </row>
    <row r="94" spans="1:28" s="30" customFormat="1" ht="18" customHeight="1">
      <c r="A94" s="12">
        <v>86</v>
      </c>
      <c r="B94" s="12">
        <v>182</v>
      </c>
      <c r="C94" s="145" t="s">
        <v>181</v>
      </c>
      <c r="D94" s="89"/>
      <c r="E94" s="75"/>
      <c r="F94" s="75"/>
      <c r="G94" s="75"/>
      <c r="H94" s="75"/>
      <c r="I94" s="75"/>
      <c r="J94" s="75">
        <v>19668</v>
      </c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75"/>
      <c r="V94" s="75"/>
      <c r="W94" s="75"/>
      <c r="X94" s="75"/>
      <c r="Y94" s="75">
        <v>3000</v>
      </c>
      <c r="Z94" s="79">
        <f t="shared" si="3"/>
        <v>22668</v>
      </c>
      <c r="AA94" s="143">
        <f t="shared" si="4"/>
        <v>30718</v>
      </c>
      <c r="AB94" s="149">
        <v>8050</v>
      </c>
    </row>
    <row r="95" spans="1:28" s="30" customFormat="1" ht="18" customHeight="1">
      <c r="A95" s="12">
        <v>87</v>
      </c>
      <c r="B95" s="12">
        <v>188</v>
      </c>
      <c r="C95" s="145" t="s">
        <v>86</v>
      </c>
      <c r="D95" s="89" t="s">
        <v>72</v>
      </c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  <c r="Z95" s="79">
        <f t="shared" si="3"/>
        <v>0</v>
      </c>
      <c r="AA95" s="143">
        <f t="shared" si="4"/>
        <v>0</v>
      </c>
      <c r="AB95" s="149">
        <v>0</v>
      </c>
    </row>
    <row r="96" spans="1:28" s="30" customFormat="1" ht="18" customHeight="1">
      <c r="A96" s="12">
        <v>88</v>
      </c>
      <c r="B96" s="12">
        <v>188</v>
      </c>
      <c r="C96" s="145" t="s">
        <v>53</v>
      </c>
      <c r="D96" s="14" t="s">
        <v>73</v>
      </c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  <c r="U96" s="75"/>
      <c r="V96" s="75"/>
      <c r="W96" s="75"/>
      <c r="X96" s="75"/>
      <c r="Y96" s="75"/>
      <c r="Z96" s="79">
        <f t="shared" si="3"/>
        <v>0</v>
      </c>
      <c r="AA96" s="143">
        <f t="shared" si="4"/>
        <v>0</v>
      </c>
      <c r="AB96" s="149">
        <v>0</v>
      </c>
    </row>
    <row r="97" spans="1:28" s="30" customFormat="1" ht="18" customHeight="1">
      <c r="A97" s="12">
        <v>89</v>
      </c>
      <c r="B97" s="96" t="s">
        <v>183</v>
      </c>
      <c r="C97" s="145" t="s">
        <v>34</v>
      </c>
      <c r="D97" s="14" t="s">
        <v>74</v>
      </c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5"/>
      <c r="U97" s="75"/>
      <c r="V97" s="75"/>
      <c r="W97" s="75"/>
      <c r="X97" s="75"/>
      <c r="Y97" s="75"/>
      <c r="Z97" s="79">
        <f t="shared" si="3"/>
        <v>0</v>
      </c>
      <c r="AA97" s="143">
        <f t="shared" si="4"/>
        <v>0</v>
      </c>
      <c r="AB97" s="149">
        <v>0</v>
      </c>
    </row>
    <row r="98" spans="1:28" s="30" customFormat="1" ht="18" customHeight="1">
      <c r="A98" s="12">
        <v>90</v>
      </c>
      <c r="B98" s="96" t="s">
        <v>183</v>
      </c>
      <c r="C98" s="145" t="s">
        <v>184</v>
      </c>
      <c r="D98" s="14"/>
      <c r="E98" s="75"/>
      <c r="F98" s="75">
        <v>1500000</v>
      </c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>
        <v>-1500000</v>
      </c>
      <c r="T98" s="75"/>
      <c r="U98" s="75"/>
      <c r="V98" s="75"/>
      <c r="W98" s="75"/>
      <c r="X98" s="75"/>
      <c r="Y98" s="75"/>
      <c r="Z98" s="79">
        <f t="shared" si="3"/>
        <v>0</v>
      </c>
      <c r="AA98" s="143">
        <f t="shared" si="4"/>
        <v>1552000</v>
      </c>
      <c r="AB98" s="149">
        <v>1552000</v>
      </c>
    </row>
    <row r="99" spans="1:28" s="30" customFormat="1" ht="18" customHeight="1">
      <c r="A99" s="12">
        <v>91</v>
      </c>
      <c r="B99" s="96" t="s">
        <v>183</v>
      </c>
      <c r="C99" s="145" t="s">
        <v>255</v>
      </c>
      <c r="D99" s="14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>
        <v>6000</v>
      </c>
      <c r="R99" s="75"/>
      <c r="S99" s="75"/>
      <c r="T99" s="75"/>
      <c r="U99" s="75"/>
      <c r="V99" s="75"/>
      <c r="W99" s="75"/>
      <c r="X99" s="75"/>
      <c r="Y99" s="75"/>
      <c r="Z99" s="79">
        <f t="shared" si="3"/>
        <v>6000</v>
      </c>
      <c r="AA99" s="143">
        <f t="shared" si="4"/>
        <v>6000</v>
      </c>
      <c r="AB99" s="149"/>
    </row>
    <row r="100" spans="1:28" s="30" customFormat="1" ht="18" customHeight="1">
      <c r="A100" s="12">
        <v>92</v>
      </c>
      <c r="B100" s="12">
        <v>207</v>
      </c>
      <c r="C100" s="145" t="s">
        <v>35</v>
      </c>
      <c r="D100" s="14" t="s">
        <v>75</v>
      </c>
      <c r="E100" s="75"/>
      <c r="F100" s="75"/>
      <c r="G100" s="75">
        <v>500</v>
      </c>
      <c r="H100" s="75"/>
      <c r="I100" s="75"/>
      <c r="J100" s="75"/>
      <c r="K100" s="75"/>
      <c r="L100" s="75"/>
      <c r="M100" s="75"/>
      <c r="N100" s="75">
        <v>3000</v>
      </c>
      <c r="O100" s="75"/>
      <c r="P100" s="75"/>
      <c r="Q100" s="75"/>
      <c r="R100" s="75"/>
      <c r="S100" s="75"/>
      <c r="T100" s="75"/>
      <c r="U100" s="75"/>
      <c r="V100" s="75"/>
      <c r="W100" s="75"/>
      <c r="X100" s="75"/>
      <c r="Y100" s="75"/>
      <c r="Z100" s="79">
        <f t="shared" si="3"/>
        <v>3500</v>
      </c>
      <c r="AA100" s="143">
        <f t="shared" si="4"/>
        <v>42000</v>
      </c>
      <c r="AB100" s="149">
        <v>38500</v>
      </c>
    </row>
    <row r="101" spans="1:28" s="30" customFormat="1" ht="18" customHeight="1">
      <c r="A101" s="12">
        <v>93</v>
      </c>
      <c r="B101" s="96" t="s">
        <v>192</v>
      </c>
      <c r="C101" s="145" t="s">
        <v>34</v>
      </c>
      <c r="D101" s="146" t="s">
        <v>207</v>
      </c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/>
      <c r="Z101" s="79">
        <f t="shared" si="3"/>
        <v>0</v>
      </c>
      <c r="AA101" s="143">
        <f t="shared" si="4"/>
        <v>3000</v>
      </c>
      <c r="AB101" s="149">
        <v>3000</v>
      </c>
    </row>
    <row r="102" spans="1:28" s="30" customFormat="1" ht="18" customHeight="1">
      <c r="A102" s="12">
        <v>94</v>
      </c>
      <c r="B102" s="96" t="s">
        <v>192</v>
      </c>
      <c r="C102" s="145" t="s">
        <v>191</v>
      </c>
      <c r="D102" s="14" t="s">
        <v>76</v>
      </c>
      <c r="E102" s="75"/>
      <c r="F102" s="75"/>
      <c r="G102" s="75"/>
      <c r="H102" s="75"/>
      <c r="I102" s="75">
        <v>100</v>
      </c>
      <c r="J102" s="75"/>
      <c r="K102" s="75"/>
      <c r="L102" s="75">
        <v>9000</v>
      </c>
      <c r="M102" s="75"/>
      <c r="N102" s="75"/>
      <c r="O102" s="75"/>
      <c r="P102" s="75"/>
      <c r="Q102" s="75"/>
      <c r="R102" s="75"/>
      <c r="S102" s="75"/>
      <c r="T102" s="75"/>
      <c r="U102" s="75"/>
      <c r="V102" s="75"/>
      <c r="W102" s="75"/>
      <c r="X102" s="75"/>
      <c r="Y102" s="75"/>
      <c r="Z102" s="79">
        <f t="shared" si="3"/>
        <v>9100</v>
      </c>
      <c r="AA102" s="143">
        <f t="shared" si="4"/>
        <v>15400</v>
      </c>
      <c r="AB102" s="149">
        <v>6300</v>
      </c>
    </row>
    <row r="103" spans="1:28" s="30" customFormat="1" ht="18" customHeight="1">
      <c r="A103" s="12">
        <v>95</v>
      </c>
      <c r="B103" s="96" t="s">
        <v>183</v>
      </c>
      <c r="C103" s="145" t="s">
        <v>185</v>
      </c>
      <c r="D103" s="14" t="s">
        <v>76</v>
      </c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75"/>
      <c r="U103" s="75">
        <v>4000</v>
      </c>
      <c r="V103" s="75"/>
      <c r="W103" s="75"/>
      <c r="X103" s="75"/>
      <c r="Y103" s="75"/>
      <c r="Z103" s="79">
        <f t="shared" si="3"/>
        <v>4000</v>
      </c>
      <c r="AA103" s="143">
        <f t="shared" si="4"/>
        <v>111000</v>
      </c>
      <c r="AB103" s="149">
        <v>107000</v>
      </c>
    </row>
    <row r="104" spans="1:28" s="30" customFormat="1" ht="18" customHeight="1">
      <c r="A104" s="12">
        <v>96</v>
      </c>
      <c r="B104" s="12">
        <v>321</v>
      </c>
      <c r="C104" s="145" t="s">
        <v>182</v>
      </c>
      <c r="D104" s="14" t="s">
        <v>105</v>
      </c>
      <c r="E104" s="75">
        <v>1500</v>
      </c>
      <c r="F104" s="75"/>
      <c r="G104" s="75">
        <v>2000</v>
      </c>
      <c r="H104" s="75">
        <v>500</v>
      </c>
      <c r="I104" s="75">
        <v>500</v>
      </c>
      <c r="J104" s="75">
        <v>500</v>
      </c>
      <c r="K104" s="75">
        <v>1000</v>
      </c>
      <c r="L104" s="75">
        <v>1000</v>
      </c>
      <c r="M104" s="75">
        <v>1000</v>
      </c>
      <c r="N104" s="75">
        <v>1500</v>
      </c>
      <c r="O104" s="75">
        <v>1000</v>
      </c>
      <c r="P104" s="75">
        <v>500</v>
      </c>
      <c r="Q104" s="75">
        <v>1000</v>
      </c>
      <c r="R104" s="75">
        <v>2000</v>
      </c>
      <c r="S104" s="75">
        <v>3500</v>
      </c>
      <c r="T104" s="75">
        <v>13500</v>
      </c>
      <c r="U104" s="75">
        <v>500</v>
      </c>
      <c r="V104" s="75">
        <v>12000</v>
      </c>
      <c r="W104" s="75">
        <v>1000</v>
      </c>
      <c r="X104" s="75">
        <v>500</v>
      </c>
      <c r="Y104" s="75">
        <v>1000</v>
      </c>
      <c r="Z104" s="79">
        <f t="shared" si="3"/>
        <v>46000</v>
      </c>
      <c r="AA104" s="143">
        <f t="shared" si="4"/>
        <v>134500</v>
      </c>
      <c r="AB104" s="149">
        <v>88500</v>
      </c>
    </row>
    <row r="105" spans="1:28" s="30" customFormat="1" ht="18" customHeight="1">
      <c r="A105" s="12">
        <v>97</v>
      </c>
      <c r="B105" s="12">
        <v>141</v>
      </c>
      <c r="C105" s="145" t="s">
        <v>49</v>
      </c>
      <c r="D105" s="11" t="s">
        <v>77</v>
      </c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75"/>
      <c r="U105" s="75"/>
      <c r="V105" s="75"/>
      <c r="W105" s="75"/>
      <c r="X105" s="75"/>
      <c r="Y105" s="75"/>
      <c r="Z105" s="79">
        <f t="shared" si="3"/>
        <v>0</v>
      </c>
      <c r="AA105" s="143">
        <f t="shared" si="4"/>
        <v>3000</v>
      </c>
      <c r="AB105" s="149">
        <v>3000</v>
      </c>
    </row>
    <row r="106" spans="1:28" s="30" customFormat="1" ht="18" customHeight="1">
      <c r="A106" s="12">
        <v>98</v>
      </c>
      <c r="B106" s="12">
        <v>320</v>
      </c>
      <c r="C106" s="145" t="s">
        <v>49</v>
      </c>
      <c r="D106" s="11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75"/>
      <c r="U106" s="75"/>
      <c r="V106" s="75"/>
      <c r="W106" s="75"/>
      <c r="X106" s="75"/>
      <c r="Y106" s="75"/>
      <c r="Z106" s="79">
        <f t="shared" si="3"/>
        <v>0</v>
      </c>
      <c r="AA106" s="143">
        <f t="shared" si="4"/>
        <v>0</v>
      </c>
      <c r="AB106" s="149">
        <v>0</v>
      </c>
    </row>
    <row r="107" spans="1:28" s="30" customFormat="1" ht="18" customHeight="1">
      <c r="A107" s="12">
        <v>99</v>
      </c>
      <c r="B107" s="12">
        <v>141</v>
      </c>
      <c r="C107" s="145" t="s">
        <v>154</v>
      </c>
      <c r="D107" s="11"/>
      <c r="E107" s="75">
        <v>2000</v>
      </c>
      <c r="F107" s="75"/>
      <c r="G107" s="75">
        <v>2800</v>
      </c>
      <c r="H107" s="75">
        <v>6500</v>
      </c>
      <c r="I107" s="75">
        <v>8600</v>
      </c>
      <c r="J107" s="75">
        <v>8000</v>
      </c>
      <c r="K107" s="75">
        <v>5500</v>
      </c>
      <c r="L107" s="75">
        <v>8300</v>
      </c>
      <c r="M107" s="75">
        <v>12500</v>
      </c>
      <c r="N107" s="75">
        <v>4500</v>
      </c>
      <c r="O107" s="75">
        <v>3500</v>
      </c>
      <c r="P107" s="75">
        <v>1500</v>
      </c>
      <c r="Q107" s="75">
        <v>6500</v>
      </c>
      <c r="R107" s="75">
        <v>3800</v>
      </c>
      <c r="S107" s="75">
        <v>500</v>
      </c>
      <c r="T107" s="75">
        <v>5500</v>
      </c>
      <c r="U107" s="75"/>
      <c r="V107" s="75"/>
      <c r="W107" s="75"/>
      <c r="X107" s="75">
        <v>5000</v>
      </c>
      <c r="Y107" s="75">
        <v>21000</v>
      </c>
      <c r="Z107" s="79">
        <f t="shared" si="3"/>
        <v>106000</v>
      </c>
      <c r="AA107" s="143">
        <f t="shared" ref="AA107:AA108" si="5">AB107+Z107</f>
        <v>328900</v>
      </c>
      <c r="AB107" s="149">
        <v>222900</v>
      </c>
    </row>
    <row r="108" spans="1:28" s="30" customFormat="1" ht="18" customHeight="1">
      <c r="A108" s="12">
        <v>100</v>
      </c>
      <c r="B108" s="12">
        <v>188</v>
      </c>
      <c r="C108" s="145" t="s">
        <v>190</v>
      </c>
      <c r="D108" s="11"/>
      <c r="E108" s="75"/>
      <c r="F108" s="75"/>
      <c r="G108" s="75"/>
      <c r="H108" s="75"/>
      <c r="I108" s="75"/>
      <c r="J108" s="75"/>
      <c r="K108" s="75"/>
      <c r="L108" s="75"/>
      <c r="M108" s="75">
        <v>100</v>
      </c>
      <c r="N108" s="75"/>
      <c r="O108" s="75"/>
      <c r="P108" s="75"/>
      <c r="Q108" s="75"/>
      <c r="R108" s="75"/>
      <c r="S108" s="75"/>
      <c r="T108" s="75"/>
      <c r="U108" s="75"/>
      <c r="V108" s="75">
        <v>100</v>
      </c>
      <c r="W108" s="75">
        <v>300</v>
      </c>
      <c r="X108" s="75"/>
      <c r="Y108" s="75"/>
      <c r="Z108" s="79">
        <f t="shared" si="3"/>
        <v>500</v>
      </c>
      <c r="AA108" s="143">
        <f t="shared" si="5"/>
        <v>5300</v>
      </c>
      <c r="AB108" s="149">
        <v>4800</v>
      </c>
    </row>
    <row r="109" spans="1:28" s="30" customFormat="1" ht="18" customHeight="1">
      <c r="A109" s="12">
        <v>101</v>
      </c>
      <c r="B109" s="12">
        <v>188</v>
      </c>
      <c r="C109" s="145" t="s">
        <v>148</v>
      </c>
      <c r="D109" s="11"/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75"/>
      <c r="U109" s="75"/>
      <c r="V109" s="75"/>
      <c r="W109" s="75"/>
      <c r="X109" s="75"/>
      <c r="Y109" s="75"/>
      <c r="Z109" s="79">
        <f t="shared" si="3"/>
        <v>0</v>
      </c>
      <c r="AA109" s="143">
        <f t="shared" ref="AA109:AA124" si="6">AB109+Z109</f>
        <v>0</v>
      </c>
      <c r="AB109" s="149">
        <v>0</v>
      </c>
    </row>
    <row r="110" spans="1:28" s="30" customFormat="1" ht="18" customHeight="1">
      <c r="A110" s="12">
        <v>102</v>
      </c>
      <c r="B110" s="12">
        <v>188</v>
      </c>
      <c r="C110" s="145" t="s">
        <v>202</v>
      </c>
      <c r="D110" s="11"/>
      <c r="E110" s="75">
        <v>700</v>
      </c>
      <c r="F110" s="75">
        <v>300</v>
      </c>
      <c r="G110" s="75">
        <v>1200</v>
      </c>
      <c r="H110" s="75">
        <v>1900</v>
      </c>
      <c r="I110" s="75">
        <v>2700</v>
      </c>
      <c r="J110" s="75">
        <v>1300</v>
      </c>
      <c r="K110" s="75">
        <v>400</v>
      </c>
      <c r="L110" s="75">
        <v>1400</v>
      </c>
      <c r="M110" s="75">
        <v>100</v>
      </c>
      <c r="N110" s="75"/>
      <c r="O110" s="75">
        <v>2000</v>
      </c>
      <c r="P110" s="75">
        <v>400</v>
      </c>
      <c r="Q110" s="75"/>
      <c r="R110" s="75">
        <v>1600</v>
      </c>
      <c r="S110" s="75"/>
      <c r="T110" s="75">
        <v>500</v>
      </c>
      <c r="U110" s="75">
        <v>400</v>
      </c>
      <c r="V110" s="75">
        <v>800</v>
      </c>
      <c r="W110" s="75">
        <v>1000</v>
      </c>
      <c r="X110" s="75">
        <v>1000</v>
      </c>
      <c r="Y110" s="75">
        <v>1600</v>
      </c>
      <c r="Z110" s="79">
        <f t="shared" si="3"/>
        <v>19300</v>
      </c>
      <c r="AA110" s="143">
        <f t="shared" si="6"/>
        <v>89300</v>
      </c>
      <c r="AB110" s="149">
        <v>70000</v>
      </c>
    </row>
    <row r="111" spans="1:28" s="30" customFormat="1" ht="18" customHeight="1">
      <c r="A111" s="12">
        <v>103</v>
      </c>
      <c r="B111" s="12">
        <v>106</v>
      </c>
      <c r="C111" s="145" t="s">
        <v>202</v>
      </c>
      <c r="D111" s="11"/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75"/>
      <c r="U111" s="75"/>
      <c r="V111" s="75"/>
      <c r="W111" s="75"/>
      <c r="X111" s="75"/>
      <c r="Y111" s="75"/>
      <c r="Z111" s="79">
        <f t="shared" si="3"/>
        <v>0</v>
      </c>
      <c r="AA111" s="143">
        <f t="shared" si="6"/>
        <v>500</v>
      </c>
      <c r="AB111" s="149">
        <v>500</v>
      </c>
    </row>
    <row r="112" spans="1:28" s="30" customFormat="1" ht="18" customHeight="1">
      <c r="A112" s="12">
        <v>104</v>
      </c>
      <c r="B112" s="96" t="s">
        <v>204</v>
      </c>
      <c r="C112" s="145" t="s">
        <v>57</v>
      </c>
      <c r="D112" s="34" t="s">
        <v>78</v>
      </c>
      <c r="E112" s="75"/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75"/>
      <c r="U112" s="75"/>
      <c r="V112" s="75"/>
      <c r="W112" s="75"/>
      <c r="X112" s="75"/>
      <c r="Y112" s="75"/>
      <c r="Z112" s="79">
        <f t="shared" si="3"/>
        <v>0</v>
      </c>
      <c r="AA112" s="143">
        <f t="shared" si="6"/>
        <v>0</v>
      </c>
      <c r="AB112" s="149">
        <v>0</v>
      </c>
    </row>
    <row r="113" spans="1:29" s="30" customFormat="1" ht="15.75" customHeight="1">
      <c r="A113" s="12">
        <v>105</v>
      </c>
      <c r="B113" s="12">
        <v>192</v>
      </c>
      <c r="C113" s="145" t="s">
        <v>52</v>
      </c>
      <c r="D113" s="14" t="s">
        <v>132</v>
      </c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5"/>
      <c r="V113" s="75"/>
      <c r="W113" s="75"/>
      <c r="X113" s="75"/>
      <c r="Y113" s="75"/>
      <c r="Z113" s="79">
        <f t="shared" si="3"/>
        <v>0</v>
      </c>
      <c r="AA113" s="143">
        <f t="shared" si="6"/>
        <v>300</v>
      </c>
      <c r="AB113" s="149">
        <v>300</v>
      </c>
    </row>
    <row r="114" spans="1:29" s="30" customFormat="1" ht="15.75" customHeight="1">
      <c r="A114" s="12">
        <v>106</v>
      </c>
      <c r="B114" s="12">
        <v>188</v>
      </c>
      <c r="C114" s="145" t="s">
        <v>52</v>
      </c>
      <c r="D114" s="14"/>
      <c r="E114" s="75"/>
      <c r="F114" s="75"/>
      <c r="G114" s="75"/>
      <c r="H114" s="75"/>
      <c r="I114" s="75"/>
      <c r="J114" s="75"/>
      <c r="K114" s="75">
        <v>1800</v>
      </c>
      <c r="L114" s="75"/>
      <c r="M114" s="75"/>
      <c r="N114" s="75"/>
      <c r="O114" s="75"/>
      <c r="P114" s="75"/>
      <c r="Q114" s="75"/>
      <c r="R114" s="75"/>
      <c r="S114" s="75"/>
      <c r="T114" s="75"/>
      <c r="U114" s="75"/>
      <c r="V114" s="75"/>
      <c r="W114" s="75"/>
      <c r="X114" s="75"/>
      <c r="Y114" s="75"/>
      <c r="Z114" s="79">
        <f t="shared" si="3"/>
        <v>1800</v>
      </c>
      <c r="AA114" s="143">
        <f t="shared" si="6"/>
        <v>1800</v>
      </c>
      <c r="AB114" s="149">
        <v>0</v>
      </c>
    </row>
    <row r="115" spans="1:29" s="30" customFormat="1" ht="15.75" customHeight="1">
      <c r="A115" s="12">
        <v>107</v>
      </c>
      <c r="B115" s="12">
        <v>188</v>
      </c>
      <c r="C115" s="145" t="s">
        <v>168</v>
      </c>
      <c r="D115" s="14"/>
      <c r="E115" s="75">
        <v>9300</v>
      </c>
      <c r="F115" s="75"/>
      <c r="G115" s="75"/>
      <c r="H115" s="75">
        <v>600</v>
      </c>
      <c r="I115" s="75">
        <v>3000</v>
      </c>
      <c r="J115" s="75">
        <v>2000</v>
      </c>
      <c r="K115" s="75"/>
      <c r="L115" s="75">
        <v>3000</v>
      </c>
      <c r="M115" s="75"/>
      <c r="N115" s="75">
        <v>400</v>
      </c>
      <c r="O115" s="75"/>
      <c r="P115" s="75">
        <v>500</v>
      </c>
      <c r="Q115" s="75">
        <v>100</v>
      </c>
      <c r="R115" s="75"/>
      <c r="S115" s="75">
        <v>1500</v>
      </c>
      <c r="T115" s="75">
        <v>100</v>
      </c>
      <c r="U115" s="75"/>
      <c r="V115" s="75"/>
      <c r="W115" s="75">
        <v>500</v>
      </c>
      <c r="X115" s="75"/>
      <c r="Y115" s="75"/>
      <c r="Z115" s="79">
        <f t="shared" si="3"/>
        <v>21000</v>
      </c>
      <c r="AA115" s="143">
        <f t="shared" si="6"/>
        <v>84989.88</v>
      </c>
      <c r="AB115" s="149">
        <v>63989.88</v>
      </c>
    </row>
    <row r="116" spans="1:29" s="30" customFormat="1" ht="15.75" customHeight="1">
      <c r="A116" s="12">
        <v>108</v>
      </c>
      <c r="B116" s="12">
        <v>282</v>
      </c>
      <c r="C116" s="145" t="s">
        <v>52</v>
      </c>
      <c r="D116" s="14"/>
      <c r="E116" s="75"/>
      <c r="F116" s="75">
        <v>5000</v>
      </c>
      <c r="G116" s="75">
        <v>5000</v>
      </c>
      <c r="H116" s="75"/>
      <c r="I116" s="75"/>
      <c r="J116" s="75"/>
      <c r="K116" s="75"/>
      <c r="L116" s="75">
        <v>1000</v>
      </c>
      <c r="M116" s="75"/>
      <c r="N116" s="75"/>
      <c r="O116" s="75"/>
      <c r="P116" s="75"/>
      <c r="Q116" s="75"/>
      <c r="R116" s="75"/>
      <c r="S116" s="75"/>
      <c r="T116" s="75"/>
      <c r="U116" s="75"/>
      <c r="V116" s="75">
        <v>2000</v>
      </c>
      <c r="W116" s="75"/>
      <c r="X116" s="75"/>
      <c r="Y116" s="75"/>
      <c r="Z116" s="79">
        <f t="shared" si="3"/>
        <v>13000</v>
      </c>
      <c r="AA116" s="143">
        <f t="shared" si="6"/>
        <v>56000</v>
      </c>
      <c r="AB116" s="149">
        <v>43000</v>
      </c>
    </row>
    <row r="117" spans="1:29" s="30" customFormat="1" ht="15.75" customHeight="1">
      <c r="A117" s="12">
        <v>109</v>
      </c>
      <c r="B117" s="96" t="s">
        <v>133</v>
      </c>
      <c r="C117" s="145" t="s">
        <v>52</v>
      </c>
      <c r="D117" s="14" t="s">
        <v>132</v>
      </c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75"/>
      <c r="U117" s="75">
        <v>1000</v>
      </c>
      <c r="V117" s="75"/>
      <c r="W117" s="75"/>
      <c r="X117" s="75"/>
      <c r="Y117" s="75"/>
      <c r="Z117" s="79">
        <f t="shared" si="3"/>
        <v>1000</v>
      </c>
      <c r="AA117" s="143">
        <f t="shared" si="6"/>
        <v>1900</v>
      </c>
      <c r="AB117" s="149">
        <v>900</v>
      </c>
    </row>
    <row r="118" spans="1:29" s="30" customFormat="1" ht="15.75" customHeight="1">
      <c r="A118" s="12">
        <v>110</v>
      </c>
      <c r="B118" s="12">
        <v>312</v>
      </c>
      <c r="C118" s="145" t="s">
        <v>52</v>
      </c>
      <c r="D118" s="14" t="s">
        <v>132</v>
      </c>
      <c r="E118" s="75"/>
      <c r="F118" s="75"/>
      <c r="G118" s="75"/>
      <c r="H118" s="75"/>
      <c r="I118" s="75">
        <v>5500</v>
      </c>
      <c r="J118" s="75">
        <v>15000</v>
      </c>
      <c r="K118" s="75"/>
      <c r="L118" s="75"/>
      <c r="M118" s="75"/>
      <c r="N118" s="75">
        <v>7000</v>
      </c>
      <c r="O118" s="75"/>
      <c r="P118" s="75">
        <v>1000</v>
      </c>
      <c r="Q118" s="75"/>
      <c r="R118" s="75"/>
      <c r="S118" s="75"/>
      <c r="T118" s="75"/>
      <c r="U118" s="75"/>
      <c r="V118" s="75">
        <v>1000</v>
      </c>
      <c r="W118" s="75">
        <v>5000</v>
      </c>
      <c r="X118" s="75"/>
      <c r="Y118" s="75"/>
      <c r="Z118" s="79">
        <f t="shared" si="3"/>
        <v>34500</v>
      </c>
      <c r="AA118" s="143">
        <f t="shared" si="6"/>
        <v>133200</v>
      </c>
      <c r="AB118" s="149">
        <v>98700</v>
      </c>
    </row>
    <row r="119" spans="1:29" s="30" customFormat="1" ht="15.75" customHeight="1">
      <c r="A119" s="12">
        <v>111</v>
      </c>
      <c r="B119" s="12">
        <v>498</v>
      </c>
      <c r="C119" s="145" t="s">
        <v>52</v>
      </c>
      <c r="D119" s="14"/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75"/>
      <c r="U119" s="75"/>
      <c r="V119" s="75"/>
      <c r="W119" s="75"/>
      <c r="X119" s="75"/>
      <c r="Y119" s="75"/>
      <c r="Z119" s="79">
        <f t="shared" si="3"/>
        <v>0</v>
      </c>
      <c r="AA119" s="143">
        <f t="shared" si="6"/>
        <v>0</v>
      </c>
      <c r="AB119" s="149">
        <v>0</v>
      </c>
    </row>
    <row r="120" spans="1:29" s="30" customFormat="1" ht="15.75" customHeight="1">
      <c r="A120" s="12">
        <v>112</v>
      </c>
      <c r="B120" s="12">
        <v>864</v>
      </c>
      <c r="C120" s="145" t="s">
        <v>52</v>
      </c>
      <c r="D120" s="14" t="s">
        <v>132</v>
      </c>
      <c r="E120" s="75"/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75"/>
      <c r="U120" s="75"/>
      <c r="V120" s="75"/>
      <c r="W120" s="75"/>
      <c r="X120" s="75"/>
      <c r="Y120" s="75"/>
      <c r="Z120" s="79">
        <f t="shared" si="3"/>
        <v>0</v>
      </c>
      <c r="AA120" s="143">
        <f t="shared" si="6"/>
        <v>10000</v>
      </c>
      <c r="AB120" s="149">
        <v>10000</v>
      </c>
    </row>
    <row r="121" spans="1:29" s="30" customFormat="1" ht="15.75" customHeight="1">
      <c r="A121" s="12">
        <v>113</v>
      </c>
      <c r="B121" s="12">
        <v>182</v>
      </c>
      <c r="C121" s="145" t="s">
        <v>52</v>
      </c>
      <c r="D121" s="14"/>
      <c r="E121" s="75"/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75"/>
      <c r="U121" s="75"/>
      <c r="V121" s="75"/>
      <c r="W121" s="75"/>
      <c r="X121" s="75"/>
      <c r="Y121" s="75"/>
      <c r="Z121" s="79">
        <f t="shared" si="3"/>
        <v>0</v>
      </c>
      <c r="AA121" s="143">
        <f t="shared" si="6"/>
        <v>30000</v>
      </c>
      <c r="AB121" s="149">
        <v>30000</v>
      </c>
    </row>
    <row r="122" spans="1:29" s="30" customFormat="1" ht="15.75" customHeight="1">
      <c r="A122" s="12">
        <v>114</v>
      </c>
      <c r="B122" s="12">
        <v>192</v>
      </c>
      <c r="C122" s="145" t="s">
        <v>168</v>
      </c>
      <c r="D122" s="14"/>
      <c r="E122" s="75">
        <v>2700</v>
      </c>
      <c r="F122" s="75">
        <v>1800</v>
      </c>
      <c r="G122" s="75">
        <v>600</v>
      </c>
      <c r="H122" s="75">
        <v>450</v>
      </c>
      <c r="I122" s="75">
        <v>6600</v>
      </c>
      <c r="J122" s="75">
        <v>300</v>
      </c>
      <c r="K122" s="75"/>
      <c r="L122" s="75">
        <v>1950</v>
      </c>
      <c r="M122" s="75">
        <v>1800</v>
      </c>
      <c r="N122" s="75">
        <v>3900</v>
      </c>
      <c r="O122" s="75">
        <v>60500</v>
      </c>
      <c r="P122" s="75">
        <v>68150</v>
      </c>
      <c r="Q122" s="75">
        <v>4000</v>
      </c>
      <c r="R122" s="75">
        <v>145400</v>
      </c>
      <c r="S122" s="75">
        <v>3100</v>
      </c>
      <c r="T122" s="75">
        <v>1800</v>
      </c>
      <c r="U122" s="75">
        <v>3850</v>
      </c>
      <c r="V122" s="75">
        <v>18000</v>
      </c>
      <c r="W122" s="75">
        <v>310</v>
      </c>
      <c r="X122" s="75">
        <v>750</v>
      </c>
      <c r="Y122" s="75">
        <v>300</v>
      </c>
      <c r="Z122" s="79">
        <f t="shared" si="3"/>
        <v>326260</v>
      </c>
      <c r="AA122" s="143">
        <f t="shared" si="6"/>
        <v>550360</v>
      </c>
      <c r="AB122" s="149">
        <v>224100</v>
      </c>
    </row>
    <row r="123" spans="1:29" ht="15.75" customHeight="1">
      <c r="A123" s="12">
        <v>115</v>
      </c>
      <c r="B123" s="12">
        <v>212</v>
      </c>
      <c r="C123" s="145" t="s">
        <v>82</v>
      </c>
      <c r="D123" s="14" t="s">
        <v>42</v>
      </c>
      <c r="E123" s="75">
        <v>22151.27</v>
      </c>
      <c r="F123" s="75"/>
      <c r="G123" s="75">
        <v>49801000</v>
      </c>
      <c r="H123" s="75"/>
      <c r="I123" s="75"/>
      <c r="J123" s="75">
        <v>-49815159.270000003</v>
      </c>
      <c r="K123" s="75">
        <v>-21935.94</v>
      </c>
      <c r="L123" s="75">
        <v>32114</v>
      </c>
      <c r="M123" s="75"/>
      <c r="N123" s="75"/>
      <c r="O123" s="75"/>
      <c r="P123" s="75"/>
      <c r="Q123" s="75">
        <v>-32114</v>
      </c>
      <c r="R123" s="75">
        <v>-157871.35</v>
      </c>
      <c r="S123" s="75"/>
      <c r="T123" s="75">
        <v>125545.58</v>
      </c>
      <c r="U123" s="75">
        <v>-0.09</v>
      </c>
      <c r="V123" s="75">
        <v>588750</v>
      </c>
      <c r="W123" s="75"/>
      <c r="X123" s="75">
        <v>-729038.58</v>
      </c>
      <c r="Y123" s="75"/>
      <c r="Z123" s="79">
        <f t="shared" si="3"/>
        <v>-186558.38</v>
      </c>
      <c r="AA123" s="143">
        <f t="shared" si="6"/>
        <v>143975.03000000014</v>
      </c>
      <c r="AB123" s="149">
        <v>330533.41000000015</v>
      </c>
    </row>
    <row r="124" spans="1:29" ht="15.75" customHeight="1">
      <c r="A124" s="12">
        <v>116</v>
      </c>
      <c r="B124" s="12">
        <v>864</v>
      </c>
      <c r="C124" s="145" t="s">
        <v>87</v>
      </c>
      <c r="D124" s="14"/>
      <c r="E124" s="75"/>
      <c r="F124" s="75"/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75"/>
      <c r="U124" s="75"/>
      <c r="V124" s="75"/>
      <c r="W124" s="75"/>
      <c r="X124" s="75"/>
      <c r="Y124" s="75"/>
      <c r="Z124" s="79">
        <f t="shared" si="3"/>
        <v>0</v>
      </c>
      <c r="AA124" s="143">
        <f t="shared" si="6"/>
        <v>7910</v>
      </c>
      <c r="AB124" s="149">
        <v>7910</v>
      </c>
    </row>
    <row r="125" spans="1:29" s="9" customFormat="1" ht="16.5" customHeight="1">
      <c r="B125" s="134"/>
      <c r="C125" s="133" t="s">
        <v>10</v>
      </c>
      <c r="D125" s="135"/>
      <c r="E125" s="141">
        <f t="shared" ref="E125:I125" si="7">SUM(E9:E124)</f>
        <v>6027538.959999999</v>
      </c>
      <c r="F125" s="141">
        <f t="shared" si="7"/>
        <v>11303550.270000001</v>
      </c>
      <c r="G125" s="141">
        <f t="shared" si="7"/>
        <v>64824083.620000005</v>
      </c>
      <c r="H125" s="141">
        <f t="shared" si="7"/>
        <v>5205739.1199999992</v>
      </c>
      <c r="I125" s="141">
        <f t="shared" si="7"/>
        <v>7847088.5600000005</v>
      </c>
      <c r="J125" s="141">
        <f t="shared" ref="J125:O125" si="8">SUM(J9:J124)</f>
        <v>-46181495.540000007</v>
      </c>
      <c r="K125" s="141">
        <f t="shared" si="8"/>
        <v>3796511.13</v>
      </c>
      <c r="L125" s="141">
        <f t="shared" si="8"/>
        <v>17959150.129999999</v>
      </c>
      <c r="M125" s="141">
        <f t="shared" si="8"/>
        <v>2084280.0899999999</v>
      </c>
      <c r="N125" s="141">
        <f t="shared" si="8"/>
        <v>2859206.5999999996</v>
      </c>
      <c r="O125" s="141">
        <f t="shared" si="8"/>
        <v>6432144.2999999989</v>
      </c>
      <c r="P125" s="141">
        <f t="shared" ref="P125:U125" si="9">SUM(P9:P124)</f>
        <v>4334696.12</v>
      </c>
      <c r="Q125" s="141">
        <f t="shared" si="9"/>
        <v>11513528.27</v>
      </c>
      <c r="R125" s="141">
        <f t="shared" si="9"/>
        <v>6988428.2399999993</v>
      </c>
      <c r="S125" s="141">
        <f t="shared" si="9"/>
        <v>8991414.3000000007</v>
      </c>
      <c r="T125" s="141">
        <f t="shared" si="9"/>
        <v>5123024.4799999995</v>
      </c>
      <c r="U125" s="141">
        <f t="shared" si="9"/>
        <v>7225294.8699999992</v>
      </c>
      <c r="V125" s="141">
        <f>SUM(V9:V124)</f>
        <v>4137964.91</v>
      </c>
      <c r="W125" s="141">
        <f>SUM(W9:W124)</f>
        <v>8364003.1399999987</v>
      </c>
      <c r="X125" s="141">
        <f>SUM(X9:X124)</f>
        <v>19179284.090000004</v>
      </c>
      <c r="Y125" s="141">
        <f>SUM(Y9:Y124)</f>
        <v>5190088.6000000006</v>
      </c>
      <c r="Z125" s="157">
        <f t="shared" si="3"/>
        <v>163205524.25999999</v>
      </c>
      <c r="AA125" s="88">
        <f>AB125+Z125</f>
        <v>653948577.46000004</v>
      </c>
      <c r="AB125" s="151">
        <v>490743053.20000005</v>
      </c>
    </row>
    <row r="126" spans="1:29" ht="15.75" customHeight="1">
      <c r="S126" s="4">
        <v>75831894</v>
      </c>
      <c r="T126" s="4"/>
      <c r="U126" s="4">
        <v>1275528</v>
      </c>
      <c r="V126" s="4"/>
      <c r="W126" s="4"/>
      <c r="X126" s="4"/>
      <c r="Y126" s="4"/>
      <c r="Z126" s="4"/>
    </row>
    <row r="127" spans="1:29" ht="13.5" customHeight="1">
      <c r="E127" s="4"/>
      <c r="F127" s="4"/>
      <c r="G127" s="4">
        <v>1000</v>
      </c>
      <c r="H127" s="4">
        <v>70000000</v>
      </c>
      <c r="I127" s="4"/>
      <c r="J127" s="4">
        <v>984321</v>
      </c>
      <c r="K127" s="4">
        <v>275444197</v>
      </c>
      <c r="L127" s="4">
        <v>1719609</v>
      </c>
      <c r="M127" s="4">
        <v>5400694</v>
      </c>
      <c r="N127" s="4">
        <v>7442325.8499999996</v>
      </c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5"/>
      <c r="AA127" s="48">
        <v>9198937</v>
      </c>
      <c r="AB127" s="4">
        <v>1122622135.75</v>
      </c>
      <c r="AC127" s="5"/>
    </row>
    <row r="128" spans="1:29">
      <c r="E128" s="4"/>
      <c r="F128" s="4" t="s">
        <v>55</v>
      </c>
      <c r="G128" s="4"/>
      <c r="H128" s="4"/>
      <c r="I128" s="4"/>
      <c r="J128" s="4">
        <v>70000000</v>
      </c>
      <c r="K128" s="4">
        <v>4158720</v>
      </c>
      <c r="L128" s="4"/>
      <c r="M128" s="4">
        <v>9098760</v>
      </c>
      <c r="N128" s="4">
        <v>18197.71</v>
      </c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AA128" s="140">
        <v>6756054</v>
      </c>
      <c r="AB128" s="4">
        <v>141035121</v>
      </c>
      <c r="AC128" s="4"/>
    </row>
    <row r="129" spans="5:29">
      <c r="E129" s="4"/>
      <c r="F129" s="4" t="s">
        <v>55</v>
      </c>
      <c r="G129" s="4"/>
      <c r="H129" s="4"/>
      <c r="I129" s="4"/>
      <c r="J129" s="4"/>
      <c r="K129" s="4">
        <v>2800</v>
      </c>
      <c r="L129" s="4"/>
      <c r="M129" s="4">
        <v>21907829</v>
      </c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AA129" s="140">
        <v>7997217</v>
      </c>
      <c r="AB129" s="5">
        <v>275444197</v>
      </c>
      <c r="AC129" s="4"/>
    </row>
    <row r="130" spans="5:29">
      <c r="K130" s="4"/>
      <c r="L130" s="4"/>
      <c r="M130" s="4">
        <v>10700642</v>
      </c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AA130" s="140">
        <v>4158720</v>
      </c>
      <c r="AB130" s="4">
        <v>4158720</v>
      </c>
      <c r="AC130" s="4"/>
    </row>
    <row r="131" spans="5:29">
      <c r="G131" s="158">
        <v>49800</v>
      </c>
      <c r="AA131" s="48">
        <v>10504065</v>
      </c>
      <c r="AB131" s="4">
        <v>2800</v>
      </c>
    </row>
    <row r="132" spans="5:29">
      <c r="AA132" s="140">
        <v>2280650</v>
      </c>
      <c r="AB132" s="4">
        <v>1719609</v>
      </c>
    </row>
    <row r="133" spans="5:29">
      <c r="AA133" s="140">
        <v>86607342</v>
      </c>
      <c r="AB133" s="4">
        <v>5400694</v>
      </c>
      <c r="AC133" s="4">
        <v>1544982582.75</v>
      </c>
    </row>
    <row r="134" spans="5:29">
      <c r="AA134" s="140">
        <v>3105334</v>
      </c>
      <c r="AB134" s="4">
        <v>9098760</v>
      </c>
    </row>
    <row r="135" spans="5:29">
      <c r="AA135" s="140">
        <v>6280408</v>
      </c>
      <c r="AB135" s="4">
        <v>21907829</v>
      </c>
    </row>
    <row r="136" spans="5:29">
      <c r="AA136" s="140">
        <v>99479266</v>
      </c>
      <c r="AB136" s="4">
        <v>10700642</v>
      </c>
    </row>
    <row r="137" spans="5:29">
      <c r="Z137" s="1" t="s">
        <v>55</v>
      </c>
      <c r="AA137" s="140">
        <v>946554</v>
      </c>
      <c r="AB137" s="4">
        <v>7442325.8499999996</v>
      </c>
      <c r="AC137" s="165">
        <v>1592090507.75</v>
      </c>
    </row>
    <row r="138" spans="5:29">
      <c r="AA138" s="140">
        <v>2280650</v>
      </c>
      <c r="AB138" s="4">
        <v>18197.71</v>
      </c>
    </row>
    <row r="139" spans="5:29">
      <c r="AA139" s="140">
        <v>19557397</v>
      </c>
      <c r="AC139" s="165">
        <v>1599551031.3099999</v>
      </c>
    </row>
    <row r="140" spans="5:29">
      <c r="AA140" s="140">
        <v>56793.440000000002</v>
      </c>
      <c r="AB140" s="4">
        <v>75831894</v>
      </c>
    </row>
    <row r="141" spans="5:29">
      <c r="AA141" s="140">
        <v>80803</v>
      </c>
      <c r="AC141" s="165">
        <v>1675332125</v>
      </c>
    </row>
    <row r="142" spans="5:29">
      <c r="AA142" s="48">
        <v>9388045</v>
      </c>
      <c r="AB142" s="5">
        <v>1275528</v>
      </c>
      <c r="AC142" s="165"/>
    </row>
    <row r="143" spans="5:29">
      <c r="AA143" s="48">
        <v>550000</v>
      </c>
      <c r="AC143" s="165">
        <v>1676607653</v>
      </c>
    </row>
    <row r="144" spans="5:29">
      <c r="AA144" s="48">
        <v>6985.12</v>
      </c>
    </row>
    <row r="145" spans="27:27">
      <c r="AA145" s="48">
        <v>9134282.0099999998</v>
      </c>
    </row>
    <row r="146" spans="27:27">
      <c r="AA146" s="48">
        <v>820916</v>
      </c>
    </row>
    <row r="147" spans="27:27">
      <c r="AA147" s="48">
        <v>49271</v>
      </c>
    </row>
    <row r="148" spans="27:27">
      <c r="AA148" s="48">
        <v>5600</v>
      </c>
    </row>
    <row r="149" spans="27:27">
      <c r="AA149" s="48">
        <v>1771560</v>
      </c>
    </row>
    <row r="150" spans="27:27">
      <c r="AA150" s="48">
        <v>62026.6</v>
      </c>
    </row>
    <row r="151" spans="27:27">
      <c r="AA151" s="48">
        <v>3686000</v>
      </c>
    </row>
    <row r="152" spans="27:27">
      <c r="AA152" s="48">
        <v>12995510</v>
      </c>
    </row>
    <row r="153" spans="27:27">
      <c r="AA153" s="48">
        <v>20036711</v>
      </c>
    </row>
    <row r="154" spans="27:27" ht="12.75">
      <c r="AA154" s="4">
        <v>3105333</v>
      </c>
    </row>
    <row r="155" spans="27:27" ht="12.75">
      <c r="AA155" s="4">
        <v>591821</v>
      </c>
    </row>
    <row r="156" spans="27:27" ht="12.75">
      <c r="AA156" s="4">
        <v>13995861</v>
      </c>
    </row>
    <row r="157" spans="27:27" ht="12.75">
      <c r="AA157" s="4">
        <v>2280650</v>
      </c>
    </row>
    <row r="158" spans="27:27" ht="12.75">
      <c r="AA158" s="4">
        <v>96183508</v>
      </c>
    </row>
    <row r="159" spans="27:27" ht="12.75">
      <c r="AA159" s="4">
        <v>2086270</v>
      </c>
    </row>
    <row r="160" spans="27:27" ht="12.75">
      <c r="AA160" s="4">
        <v>90000000</v>
      </c>
    </row>
    <row r="161" spans="27:27" ht="12.75">
      <c r="AA161" s="4">
        <v>22271</v>
      </c>
    </row>
    <row r="162" spans="27:27" ht="12.75">
      <c r="AA162" s="4">
        <v>1739067</v>
      </c>
    </row>
    <row r="163" spans="27:27" ht="12.75">
      <c r="AA163" s="4">
        <v>326256.12</v>
      </c>
    </row>
    <row r="164" spans="27:27" ht="12.75">
      <c r="AA164" s="4">
        <v>5236105</v>
      </c>
    </row>
    <row r="165" spans="27:27" ht="12.75">
      <c r="AA165" s="4">
        <v>7010870.21</v>
      </c>
    </row>
    <row r="166" spans="27:27" ht="12.75">
      <c r="AA166" s="4">
        <v>9785700</v>
      </c>
    </row>
    <row r="167" spans="27:27" ht="12.75">
      <c r="AA167" s="4">
        <v>250000000</v>
      </c>
    </row>
    <row r="168" spans="27:27" ht="12.75">
      <c r="AA168" s="4">
        <v>61038274</v>
      </c>
    </row>
  </sheetData>
  <autoFilter ref="A8:AA127">
    <sortState ref="A114:R114">
      <sortCondition ref="B8:B123"/>
    </sortState>
  </autoFilter>
  <mergeCells count="25">
    <mergeCell ref="Q6:Q7"/>
    <mergeCell ref="P6:P7"/>
    <mergeCell ref="O6:O7"/>
    <mergeCell ref="S6:S7"/>
    <mergeCell ref="A6:A7"/>
    <mergeCell ref="D6:D7"/>
    <mergeCell ref="C6:C7"/>
    <mergeCell ref="B6:B7"/>
    <mergeCell ref="E6:E7"/>
    <mergeCell ref="Y6:Y7"/>
    <mergeCell ref="X6:X7"/>
    <mergeCell ref="W6:W7"/>
    <mergeCell ref="V6:V7"/>
    <mergeCell ref="F6:F7"/>
    <mergeCell ref="U6:U7"/>
    <mergeCell ref="J6:J7"/>
    <mergeCell ref="I6:I7"/>
    <mergeCell ref="H6:H7"/>
    <mergeCell ref="G6:G7"/>
    <mergeCell ref="K6:K7"/>
    <mergeCell ref="N6:N7"/>
    <mergeCell ref="R6:R7"/>
    <mergeCell ref="M6:M7"/>
    <mergeCell ref="L6:L7"/>
    <mergeCell ref="T6:T7"/>
  </mergeCells>
  <phoneticPr fontId="6" type="noConversion"/>
  <pageMargins left="0.39370078740157483" right="0" top="0" bottom="0" header="0" footer="0"/>
  <pageSetup paperSize="9" scale="25" fitToWidth="17" orientation="portrait" r:id="rId1"/>
  <headerFooter alignWithMargins="0">
    <oddHeader>&amp;CДепартамент финансов г. Грозный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>
    <tabColor indexed="8"/>
  </sheetPr>
  <dimension ref="A1:IP167"/>
  <sheetViews>
    <sheetView view="pageBreakPreview" zoomScale="80" zoomScaleNormal="90" zoomScaleSheetLayoutView="80" workbookViewId="0">
      <pane xSplit="4" ySplit="8" topLeftCell="E84" activePane="bottomRight" state="frozen"/>
      <selection pane="topRight" activeCell="E1" sqref="E1"/>
      <selection pane="bottomLeft" activeCell="A7" sqref="A7"/>
      <selection pane="bottomRight" activeCell="C146" sqref="C146:D146"/>
    </sheetView>
  </sheetViews>
  <sheetFormatPr defaultRowHeight="15.75"/>
  <cols>
    <col min="1" max="1" width="4.85546875" style="3" customWidth="1"/>
    <col min="2" max="2" width="7.5703125" style="3" customWidth="1"/>
    <col min="3" max="3" width="28" style="3" customWidth="1"/>
    <col min="4" max="4" width="56.5703125" style="3" customWidth="1"/>
    <col min="5" max="5" width="25.42578125" style="51" hidden="1" customWidth="1"/>
    <col min="6" max="7" width="22.42578125" style="7" hidden="1" customWidth="1"/>
    <col min="8" max="8" width="19.42578125" style="7" hidden="1" customWidth="1"/>
    <col min="9" max="9" width="13.7109375" style="7" hidden="1" customWidth="1"/>
    <col min="10" max="10" width="12.5703125" style="7" hidden="1" customWidth="1"/>
    <col min="11" max="11" width="17.28515625" style="3" customWidth="1"/>
    <col min="12" max="12" width="16.5703125" style="3" customWidth="1"/>
    <col min="13" max="13" width="18" style="3" customWidth="1"/>
    <col min="14" max="14" width="17.42578125" style="3" customWidth="1"/>
    <col min="15" max="15" width="16.5703125" style="3" customWidth="1"/>
    <col min="16" max="16384" width="9.140625" style="3"/>
  </cols>
  <sheetData>
    <row r="1" spans="1:15" ht="19.5" customHeight="1">
      <c r="C1" s="400" t="s">
        <v>25</v>
      </c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</row>
    <row r="2" spans="1:15" ht="21.75" customHeight="1">
      <c r="C2" s="400" t="s">
        <v>60</v>
      </c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400"/>
    </row>
    <row r="3" spans="1:15" ht="21.75" customHeight="1"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</row>
    <row r="4" spans="1:15" ht="21.75" customHeight="1"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</row>
    <row r="5" spans="1:15" ht="24" customHeight="1">
      <c r="A5" s="403">
        <f ca="1">TODAY()</f>
        <v>42369</v>
      </c>
      <c r="B5" s="403"/>
      <c r="C5" s="403"/>
      <c r="H5" s="7" t="s">
        <v>4</v>
      </c>
      <c r="N5" s="3" t="s">
        <v>23</v>
      </c>
    </row>
    <row r="6" spans="1:15" s="44" customFormat="1" ht="42" customHeight="1">
      <c r="A6" s="404" t="s">
        <v>12</v>
      </c>
      <c r="B6" s="402" t="s">
        <v>2</v>
      </c>
      <c r="C6" s="402" t="s">
        <v>0</v>
      </c>
      <c r="D6" s="401" t="s">
        <v>1</v>
      </c>
      <c r="E6" s="52" t="s">
        <v>9</v>
      </c>
      <c r="F6" s="53" t="s">
        <v>8</v>
      </c>
      <c r="G6" s="53" t="s">
        <v>8</v>
      </c>
      <c r="H6" s="53" t="s">
        <v>5</v>
      </c>
      <c r="I6" s="53" t="s">
        <v>7</v>
      </c>
      <c r="J6" s="54"/>
      <c r="K6" s="108" t="s">
        <v>9</v>
      </c>
      <c r="L6" s="109" t="s">
        <v>8</v>
      </c>
      <c r="M6" s="109" t="s">
        <v>8</v>
      </c>
      <c r="N6" s="109" t="s">
        <v>5</v>
      </c>
      <c r="O6" s="109" t="s">
        <v>33</v>
      </c>
    </row>
    <row r="7" spans="1:15" s="44" customFormat="1" ht="60" customHeight="1">
      <c r="A7" s="404"/>
      <c r="B7" s="402"/>
      <c r="C7" s="402"/>
      <c r="D7" s="401"/>
      <c r="E7" s="55" t="s">
        <v>81</v>
      </c>
      <c r="F7" s="56" t="s">
        <v>212</v>
      </c>
      <c r="G7" s="57" t="s">
        <v>67</v>
      </c>
      <c r="H7" s="53" t="s">
        <v>6</v>
      </c>
      <c r="I7" s="53"/>
      <c r="J7" s="54"/>
      <c r="K7" s="110" t="s">
        <v>215</v>
      </c>
      <c r="L7" s="170" t="s">
        <v>277</v>
      </c>
      <c r="M7" s="108" t="s">
        <v>67</v>
      </c>
      <c r="N7" s="109" t="s">
        <v>6</v>
      </c>
      <c r="O7" s="109"/>
    </row>
    <row r="8" spans="1:15" s="44" customFormat="1" ht="16.5" customHeight="1">
      <c r="A8" s="112">
        <v>1</v>
      </c>
      <c r="B8" s="113">
        <v>2</v>
      </c>
      <c r="C8" s="112">
        <v>3</v>
      </c>
      <c r="D8" s="113">
        <v>4</v>
      </c>
      <c r="E8" s="58">
        <v>5</v>
      </c>
      <c r="F8" s="59">
        <v>6</v>
      </c>
      <c r="G8" s="59">
        <v>7</v>
      </c>
      <c r="H8" s="59">
        <v>8</v>
      </c>
      <c r="I8" s="59">
        <v>9</v>
      </c>
      <c r="J8" s="54"/>
      <c r="K8" s="114">
        <v>5</v>
      </c>
      <c r="L8" s="112">
        <v>6</v>
      </c>
      <c r="M8" s="112">
        <v>7</v>
      </c>
      <c r="N8" s="112">
        <v>8</v>
      </c>
      <c r="O8" s="112">
        <v>9</v>
      </c>
    </row>
    <row r="9" spans="1:15" s="44" customFormat="1" ht="21.75" customHeight="1">
      <c r="A9" s="115"/>
      <c r="B9" s="112"/>
      <c r="C9" s="113" t="s">
        <v>13</v>
      </c>
      <c r="D9" s="116" t="s">
        <v>14</v>
      </c>
      <c r="E9" s="60" t="e">
        <f>SUM(E10:E22:E22)</f>
        <v>#REF!</v>
      </c>
      <c r="F9" s="60" t="e">
        <f>SUM(F10:F24)</f>
        <v>#REF!</v>
      </c>
      <c r="G9" s="60" t="e">
        <f>SUM(G10:G24)</f>
        <v>#REF!</v>
      </c>
      <c r="H9" s="47" t="e">
        <f>G9-E9</f>
        <v>#REF!</v>
      </c>
      <c r="I9" s="62" t="e">
        <f>G9/E9*100</f>
        <v>#REF!</v>
      </c>
      <c r="J9" s="71">
        <v>1000</v>
      </c>
      <c r="K9" s="117" t="e">
        <f>E9/J9</f>
        <v>#REF!</v>
      </c>
      <c r="L9" s="139" t="e">
        <f>F9/J9</f>
        <v>#REF!</v>
      </c>
      <c r="M9" s="118" t="e">
        <f t="shared" ref="M9:M93" si="0">G9/J9</f>
        <v>#REF!</v>
      </c>
      <c r="N9" s="118" t="e">
        <f>H9/J9</f>
        <v>#REF!</v>
      </c>
      <c r="O9" s="118" t="e">
        <f>I9</f>
        <v>#REF!</v>
      </c>
    </row>
    <row r="10" spans="1:15" s="44" customFormat="1" ht="78.75" hidden="1" customHeight="1">
      <c r="A10" s="10" t="e">
        <f>#REF!</f>
        <v>#REF!</v>
      </c>
      <c r="B10" s="10" t="e">
        <f>#REF!</f>
        <v>#REF!</v>
      </c>
      <c r="C10" s="10" t="e">
        <f>#REF!</f>
        <v>#REF!</v>
      </c>
      <c r="D10" s="14" t="s">
        <v>89</v>
      </c>
      <c r="E10" s="87" t="e">
        <f>#REF!</f>
        <v>#REF!</v>
      </c>
      <c r="F10" s="87" t="e">
        <f>#REF!</f>
        <v>#REF!</v>
      </c>
      <c r="G10" s="87" t="e">
        <f>#REF!</f>
        <v>#REF!</v>
      </c>
      <c r="H10" s="36" t="e">
        <f t="shared" ref="H10:H138" si="1">G10-E10</f>
        <v>#REF!</v>
      </c>
      <c r="I10" s="62" t="e">
        <f>G10/E10*100</f>
        <v>#REF!</v>
      </c>
      <c r="J10" s="71">
        <v>1000</v>
      </c>
      <c r="K10" s="72" t="e">
        <f>E10/J10</f>
        <v>#REF!</v>
      </c>
      <c r="L10" s="50" t="e">
        <f>F10/J10</f>
        <v>#REF!</v>
      </c>
      <c r="M10" s="50" t="e">
        <f>G10/J10</f>
        <v>#REF!</v>
      </c>
      <c r="N10" s="50" t="e">
        <f>H10/J10</f>
        <v>#REF!</v>
      </c>
      <c r="O10" s="77" t="e">
        <f t="shared" ref="O10:O109" si="2">I10</f>
        <v>#REF!</v>
      </c>
    </row>
    <row r="11" spans="1:15" s="44" customFormat="1" ht="78.75" hidden="1" customHeight="1">
      <c r="A11" s="10" t="e">
        <f>#REF!</f>
        <v>#REF!</v>
      </c>
      <c r="B11" s="10" t="e">
        <f>#REF!</f>
        <v>#REF!</v>
      </c>
      <c r="C11" s="10" t="e">
        <f>#REF!</f>
        <v>#REF!</v>
      </c>
      <c r="D11" s="14" t="s">
        <v>89</v>
      </c>
      <c r="E11" s="87" t="e">
        <f>#REF!</f>
        <v>#REF!</v>
      </c>
      <c r="F11" s="87" t="e">
        <f>#REF!</f>
        <v>#REF!</v>
      </c>
      <c r="G11" s="87" t="e">
        <f>#REF!</f>
        <v>#REF!</v>
      </c>
      <c r="H11" s="36" t="e">
        <f t="shared" si="1"/>
        <v>#REF!</v>
      </c>
      <c r="I11" s="62"/>
      <c r="J11" s="71">
        <v>1000</v>
      </c>
      <c r="K11" s="72" t="e">
        <f t="shared" ref="K11:K24" si="3">E11/J11</f>
        <v>#REF!</v>
      </c>
      <c r="L11" s="50" t="e">
        <f t="shared" ref="L11:L24" si="4">F11/J11</f>
        <v>#REF!</v>
      </c>
      <c r="M11" s="50" t="e">
        <f t="shared" ref="M11:M24" si="5">G11/J11</f>
        <v>#REF!</v>
      </c>
      <c r="N11" s="50" t="e">
        <f t="shared" ref="N11:N24" si="6">H11/J11</f>
        <v>#REF!</v>
      </c>
      <c r="O11" s="77">
        <f t="shared" si="2"/>
        <v>0</v>
      </c>
    </row>
    <row r="12" spans="1:15" s="44" customFormat="1" ht="78.75" hidden="1" customHeight="1">
      <c r="A12" s="10" t="e">
        <f>#REF!</f>
        <v>#REF!</v>
      </c>
      <c r="B12" s="10" t="e">
        <f>#REF!</f>
        <v>#REF!</v>
      </c>
      <c r="C12" s="10" t="e">
        <f>#REF!</f>
        <v>#REF!</v>
      </c>
      <c r="D12" s="14" t="s">
        <v>89</v>
      </c>
      <c r="E12" s="87" t="e">
        <f>#REF!</f>
        <v>#REF!</v>
      </c>
      <c r="F12" s="87" t="e">
        <f>#REF!</f>
        <v>#REF!</v>
      </c>
      <c r="G12" s="87" t="e">
        <f>#REF!</f>
        <v>#REF!</v>
      </c>
      <c r="H12" s="36" t="e">
        <f t="shared" si="1"/>
        <v>#REF!</v>
      </c>
      <c r="I12" s="62"/>
      <c r="J12" s="71">
        <v>1000</v>
      </c>
      <c r="K12" s="72" t="e">
        <f t="shared" si="3"/>
        <v>#REF!</v>
      </c>
      <c r="L12" s="50" t="e">
        <f t="shared" si="4"/>
        <v>#REF!</v>
      </c>
      <c r="M12" s="50" t="e">
        <f t="shared" si="5"/>
        <v>#REF!</v>
      </c>
      <c r="N12" s="50" t="e">
        <f t="shared" si="6"/>
        <v>#REF!</v>
      </c>
      <c r="O12" s="77">
        <f t="shared" si="2"/>
        <v>0</v>
      </c>
    </row>
    <row r="13" spans="1:15" s="44" customFormat="1" ht="78.75" hidden="1" customHeight="1">
      <c r="A13" s="10" t="e">
        <f>#REF!</f>
        <v>#REF!</v>
      </c>
      <c r="B13" s="10" t="e">
        <f>#REF!</f>
        <v>#REF!</v>
      </c>
      <c r="C13" s="10" t="e">
        <f>#REF!</f>
        <v>#REF!</v>
      </c>
      <c r="D13" s="14" t="s">
        <v>89</v>
      </c>
      <c r="E13" s="87" t="e">
        <f>#REF!</f>
        <v>#REF!</v>
      </c>
      <c r="F13" s="87" t="e">
        <f>#REF!</f>
        <v>#REF!</v>
      </c>
      <c r="G13" s="87" t="e">
        <f>#REF!</f>
        <v>#REF!</v>
      </c>
      <c r="H13" s="36" t="e">
        <f t="shared" si="1"/>
        <v>#REF!</v>
      </c>
      <c r="I13" s="62"/>
      <c r="J13" s="71">
        <v>1000</v>
      </c>
      <c r="K13" s="72" t="e">
        <f t="shared" si="3"/>
        <v>#REF!</v>
      </c>
      <c r="L13" s="50" t="e">
        <f t="shared" si="4"/>
        <v>#REF!</v>
      </c>
      <c r="M13" s="50" t="e">
        <f t="shared" si="5"/>
        <v>#REF!</v>
      </c>
      <c r="N13" s="50" t="e">
        <f t="shared" si="6"/>
        <v>#REF!</v>
      </c>
      <c r="O13" s="77">
        <f t="shared" si="2"/>
        <v>0</v>
      </c>
    </row>
    <row r="14" spans="1:15" s="44" customFormat="1" ht="78.75" hidden="1" customHeight="1">
      <c r="A14" s="10" t="e">
        <f>#REF!</f>
        <v>#REF!</v>
      </c>
      <c r="B14" s="10" t="e">
        <f>#REF!</f>
        <v>#REF!</v>
      </c>
      <c r="C14" s="10" t="e">
        <f>#REF!</f>
        <v>#REF!</v>
      </c>
      <c r="D14" s="14" t="s">
        <v>90</v>
      </c>
      <c r="E14" s="87" t="e">
        <f>#REF!</f>
        <v>#REF!</v>
      </c>
      <c r="F14" s="87" t="e">
        <f>#REF!</f>
        <v>#REF!</v>
      </c>
      <c r="G14" s="87" t="e">
        <f>#REF!</f>
        <v>#REF!</v>
      </c>
      <c r="H14" s="36" t="e">
        <f t="shared" si="1"/>
        <v>#REF!</v>
      </c>
      <c r="I14" s="62" t="e">
        <f>G14/E14*100</f>
        <v>#REF!</v>
      </c>
      <c r="J14" s="71">
        <v>1000</v>
      </c>
      <c r="K14" s="72" t="e">
        <f t="shared" si="3"/>
        <v>#REF!</v>
      </c>
      <c r="L14" s="50" t="e">
        <f t="shared" si="4"/>
        <v>#REF!</v>
      </c>
      <c r="M14" s="50" t="e">
        <f t="shared" si="5"/>
        <v>#REF!</v>
      </c>
      <c r="N14" s="50" t="e">
        <f t="shared" si="6"/>
        <v>#REF!</v>
      </c>
      <c r="O14" s="77" t="e">
        <f t="shared" si="2"/>
        <v>#REF!</v>
      </c>
    </row>
    <row r="15" spans="1:15" s="44" customFormat="1" ht="78.75" hidden="1" customHeight="1">
      <c r="A15" s="10" t="e">
        <f>#REF!</f>
        <v>#REF!</v>
      </c>
      <c r="B15" s="10" t="e">
        <f>#REF!</f>
        <v>#REF!</v>
      </c>
      <c r="C15" s="10" t="e">
        <f>#REF!</f>
        <v>#REF!</v>
      </c>
      <c r="D15" s="14" t="s">
        <v>90</v>
      </c>
      <c r="E15" s="87" t="e">
        <f>#REF!</f>
        <v>#REF!</v>
      </c>
      <c r="F15" s="87" t="e">
        <f>#REF!</f>
        <v>#REF!</v>
      </c>
      <c r="G15" s="87" t="e">
        <f>#REF!</f>
        <v>#REF!</v>
      </c>
      <c r="H15" s="36" t="e">
        <f t="shared" si="1"/>
        <v>#REF!</v>
      </c>
      <c r="I15" s="62"/>
      <c r="J15" s="71">
        <v>1000</v>
      </c>
      <c r="K15" s="72" t="e">
        <f t="shared" si="3"/>
        <v>#REF!</v>
      </c>
      <c r="L15" s="50" t="e">
        <f t="shared" si="4"/>
        <v>#REF!</v>
      </c>
      <c r="M15" s="50" t="e">
        <f t="shared" si="5"/>
        <v>#REF!</v>
      </c>
      <c r="N15" s="50" t="e">
        <f t="shared" si="6"/>
        <v>#REF!</v>
      </c>
      <c r="O15" s="77">
        <f t="shared" si="2"/>
        <v>0</v>
      </c>
    </row>
    <row r="16" spans="1:15" s="44" customFormat="1" ht="78.75" hidden="1" customHeight="1">
      <c r="A16" s="10" t="e">
        <f>#REF!</f>
        <v>#REF!</v>
      </c>
      <c r="B16" s="10" t="e">
        <f>#REF!</f>
        <v>#REF!</v>
      </c>
      <c r="C16" s="10" t="e">
        <f>#REF!</f>
        <v>#REF!</v>
      </c>
      <c r="D16" s="14" t="s">
        <v>90</v>
      </c>
      <c r="E16" s="87" t="e">
        <f>#REF!</f>
        <v>#REF!</v>
      </c>
      <c r="F16" s="87" t="e">
        <f>#REF!</f>
        <v>#REF!</v>
      </c>
      <c r="G16" s="87" t="e">
        <f>#REF!</f>
        <v>#REF!</v>
      </c>
      <c r="H16" s="36" t="e">
        <f t="shared" si="1"/>
        <v>#REF!</v>
      </c>
      <c r="I16" s="62"/>
      <c r="J16" s="71">
        <v>1000</v>
      </c>
      <c r="K16" s="72" t="e">
        <f t="shared" si="3"/>
        <v>#REF!</v>
      </c>
      <c r="L16" s="50" t="e">
        <f t="shared" si="4"/>
        <v>#REF!</v>
      </c>
      <c r="M16" s="50" t="e">
        <f t="shared" si="5"/>
        <v>#REF!</v>
      </c>
      <c r="N16" s="50" t="e">
        <f t="shared" si="6"/>
        <v>#REF!</v>
      </c>
      <c r="O16" s="77">
        <f t="shared" si="2"/>
        <v>0</v>
      </c>
    </row>
    <row r="17" spans="1:15" s="44" customFormat="1" ht="78.75" hidden="1" customHeight="1">
      <c r="A17" s="10" t="e">
        <f>#REF!</f>
        <v>#REF!</v>
      </c>
      <c r="B17" s="10" t="e">
        <f>#REF!</f>
        <v>#REF!</v>
      </c>
      <c r="C17" s="10" t="e">
        <f>#REF!</f>
        <v>#REF!</v>
      </c>
      <c r="D17" s="14" t="s">
        <v>90</v>
      </c>
      <c r="E17" s="87" t="e">
        <f>#REF!</f>
        <v>#REF!</v>
      </c>
      <c r="F17" s="87" t="e">
        <f>#REF!</f>
        <v>#REF!</v>
      </c>
      <c r="G17" s="87" t="e">
        <f>#REF!</f>
        <v>#REF!</v>
      </c>
      <c r="H17" s="36" t="e">
        <f>G17-E17</f>
        <v>#REF!</v>
      </c>
      <c r="I17" s="62"/>
      <c r="J17" s="71">
        <v>1000</v>
      </c>
      <c r="K17" s="72" t="e">
        <f t="shared" si="3"/>
        <v>#REF!</v>
      </c>
      <c r="L17" s="50" t="e">
        <f t="shared" si="4"/>
        <v>#REF!</v>
      </c>
      <c r="M17" s="50" t="e">
        <f t="shared" si="5"/>
        <v>#REF!</v>
      </c>
      <c r="N17" s="50" t="e">
        <f t="shared" si="6"/>
        <v>#REF!</v>
      </c>
      <c r="O17" s="77">
        <f t="shared" si="2"/>
        <v>0</v>
      </c>
    </row>
    <row r="18" spans="1:15" s="44" customFormat="1" ht="78.75" hidden="1" customHeight="1">
      <c r="A18" s="10" t="e">
        <f>#REF!</f>
        <v>#REF!</v>
      </c>
      <c r="B18" s="10" t="e">
        <f>#REF!</f>
        <v>#REF!</v>
      </c>
      <c r="C18" s="10" t="e">
        <f>#REF!</f>
        <v>#REF!</v>
      </c>
      <c r="D18" s="14" t="s">
        <v>90</v>
      </c>
      <c r="E18" s="87" t="e">
        <f>#REF!</f>
        <v>#REF!</v>
      </c>
      <c r="F18" s="87" t="e">
        <f>#REF!</f>
        <v>#REF!</v>
      </c>
      <c r="G18" s="87" t="e">
        <f>#REF!</f>
        <v>#REF!</v>
      </c>
      <c r="H18" s="36" t="e">
        <f>G18-E18</f>
        <v>#REF!</v>
      </c>
      <c r="I18" s="62"/>
      <c r="J18" s="71">
        <v>1000</v>
      </c>
      <c r="K18" s="72" t="e">
        <f t="shared" si="3"/>
        <v>#REF!</v>
      </c>
      <c r="L18" s="50" t="e">
        <f t="shared" si="4"/>
        <v>#REF!</v>
      </c>
      <c r="M18" s="50" t="e">
        <f t="shared" si="5"/>
        <v>#REF!</v>
      </c>
      <c r="N18" s="50" t="e">
        <f t="shared" si="6"/>
        <v>#REF!</v>
      </c>
      <c r="O18" s="77">
        <f t="shared" si="2"/>
        <v>0</v>
      </c>
    </row>
    <row r="19" spans="1:15" s="44" customFormat="1" ht="78.75" hidden="1" customHeight="1">
      <c r="A19" s="10" t="e">
        <f>#REF!</f>
        <v>#REF!</v>
      </c>
      <c r="B19" s="10" t="e">
        <f>#REF!</f>
        <v>#REF!</v>
      </c>
      <c r="C19" s="10" t="e">
        <f>#REF!</f>
        <v>#REF!</v>
      </c>
      <c r="D19" s="14" t="s">
        <v>90</v>
      </c>
      <c r="E19" s="87" t="e">
        <f>#REF!</f>
        <v>#REF!</v>
      </c>
      <c r="F19" s="87" t="e">
        <f>#REF!</f>
        <v>#REF!</v>
      </c>
      <c r="G19" s="87" t="e">
        <f>#REF!</f>
        <v>#REF!</v>
      </c>
      <c r="H19" s="36" t="e">
        <f>G19-E19</f>
        <v>#REF!</v>
      </c>
      <c r="I19" s="62"/>
      <c r="J19" s="71">
        <v>1000</v>
      </c>
      <c r="K19" s="72"/>
      <c r="L19" s="50" t="e">
        <f t="shared" si="4"/>
        <v>#REF!</v>
      </c>
      <c r="M19" s="50" t="e">
        <f t="shared" si="5"/>
        <v>#REF!</v>
      </c>
      <c r="N19" s="50" t="e">
        <f t="shared" si="6"/>
        <v>#REF!</v>
      </c>
      <c r="O19" s="77">
        <f t="shared" si="2"/>
        <v>0</v>
      </c>
    </row>
    <row r="20" spans="1:15" s="44" customFormat="1" ht="78.75" hidden="1" customHeight="1">
      <c r="A20" s="10" t="e">
        <f>#REF!</f>
        <v>#REF!</v>
      </c>
      <c r="B20" s="10" t="e">
        <f>#REF!</f>
        <v>#REF!</v>
      </c>
      <c r="C20" s="10" t="e">
        <f>#REF!</f>
        <v>#REF!</v>
      </c>
      <c r="D20" s="14" t="s">
        <v>90</v>
      </c>
      <c r="E20" s="87" t="e">
        <f>#REF!</f>
        <v>#REF!</v>
      </c>
      <c r="F20" s="87" t="e">
        <f>#REF!</f>
        <v>#REF!</v>
      </c>
      <c r="G20" s="87" t="e">
        <f>#REF!</f>
        <v>#REF!</v>
      </c>
      <c r="H20" s="36" t="e">
        <f>G20-E20</f>
        <v>#REF!</v>
      </c>
      <c r="I20" s="62"/>
      <c r="J20" s="71">
        <v>1000</v>
      </c>
      <c r="K20" s="72"/>
      <c r="L20" s="50" t="e">
        <f t="shared" si="4"/>
        <v>#REF!</v>
      </c>
      <c r="M20" s="50" t="e">
        <f t="shared" si="5"/>
        <v>#REF!</v>
      </c>
      <c r="N20" s="50" t="e">
        <f t="shared" si="6"/>
        <v>#REF!</v>
      </c>
      <c r="O20" s="77">
        <f t="shared" si="2"/>
        <v>0</v>
      </c>
    </row>
    <row r="21" spans="1:15" s="44" customFormat="1" ht="78.75" hidden="1" customHeight="1">
      <c r="A21" s="10" t="e">
        <f>#REF!</f>
        <v>#REF!</v>
      </c>
      <c r="B21" s="10" t="e">
        <f>#REF!</f>
        <v>#REF!</v>
      </c>
      <c r="C21" s="10" t="e">
        <f>#REF!</f>
        <v>#REF!</v>
      </c>
      <c r="D21" s="14" t="s">
        <v>219</v>
      </c>
      <c r="E21" s="87"/>
      <c r="F21" s="87" t="e">
        <f>#REF!</f>
        <v>#REF!</v>
      </c>
      <c r="G21" s="87" t="e">
        <f>#REF!</f>
        <v>#REF!</v>
      </c>
      <c r="H21" s="36" t="e">
        <f>G21-E21</f>
        <v>#REF!</v>
      </c>
      <c r="I21" s="62"/>
      <c r="J21" s="71">
        <v>1000</v>
      </c>
      <c r="K21" s="72"/>
      <c r="L21" s="50" t="e">
        <f t="shared" si="4"/>
        <v>#REF!</v>
      </c>
      <c r="M21" s="50" t="e">
        <f t="shared" si="5"/>
        <v>#REF!</v>
      </c>
      <c r="N21" s="50" t="e">
        <f t="shared" si="6"/>
        <v>#REF!</v>
      </c>
      <c r="O21" s="77">
        <f t="shared" si="2"/>
        <v>0</v>
      </c>
    </row>
    <row r="22" spans="1:15" ht="126" hidden="1" customHeight="1">
      <c r="A22" s="10" t="e">
        <f>#REF!</f>
        <v>#REF!</v>
      </c>
      <c r="B22" s="10" t="e">
        <f>#REF!</f>
        <v>#REF!</v>
      </c>
      <c r="C22" s="10" t="e">
        <f>#REF!</f>
        <v>#REF!</v>
      </c>
      <c r="D22" s="14" t="s">
        <v>88</v>
      </c>
      <c r="E22" s="87" t="e">
        <f>#REF!</f>
        <v>#REF!</v>
      </c>
      <c r="F22" s="87" t="e">
        <f>#REF!</f>
        <v>#REF!</v>
      </c>
      <c r="G22" s="87" t="e">
        <f>#REF!</f>
        <v>#REF!</v>
      </c>
      <c r="H22" s="36" t="e">
        <f t="shared" si="1"/>
        <v>#REF!</v>
      </c>
      <c r="I22" s="62" t="e">
        <f>G22/E22*100</f>
        <v>#REF!</v>
      </c>
      <c r="J22" s="71">
        <v>1000</v>
      </c>
      <c r="K22" s="72" t="e">
        <f t="shared" si="3"/>
        <v>#REF!</v>
      </c>
      <c r="L22" s="50" t="e">
        <f t="shared" si="4"/>
        <v>#REF!</v>
      </c>
      <c r="M22" s="50" t="e">
        <f t="shared" si="5"/>
        <v>#REF!</v>
      </c>
      <c r="N22" s="50" t="e">
        <f t="shared" si="6"/>
        <v>#REF!</v>
      </c>
      <c r="O22" s="77" t="e">
        <f t="shared" si="2"/>
        <v>#REF!</v>
      </c>
    </row>
    <row r="23" spans="1:15" ht="126" hidden="1" customHeight="1">
      <c r="A23" s="10" t="e">
        <f>#REF!</f>
        <v>#REF!</v>
      </c>
      <c r="B23" s="10" t="e">
        <f>#REF!</f>
        <v>#REF!</v>
      </c>
      <c r="C23" s="10" t="e">
        <f>#REF!</f>
        <v>#REF!</v>
      </c>
      <c r="D23" s="14" t="s">
        <v>88</v>
      </c>
      <c r="E23" s="87" t="e">
        <f>#REF!</f>
        <v>#REF!</v>
      </c>
      <c r="F23" s="87" t="e">
        <f>#REF!</f>
        <v>#REF!</v>
      </c>
      <c r="G23" s="87" t="e">
        <f>#REF!</f>
        <v>#REF!</v>
      </c>
      <c r="H23" s="36" t="e">
        <f t="shared" si="1"/>
        <v>#REF!</v>
      </c>
      <c r="I23" s="62"/>
      <c r="J23" s="71">
        <v>1000</v>
      </c>
      <c r="K23" s="72" t="e">
        <f t="shared" si="3"/>
        <v>#REF!</v>
      </c>
      <c r="L23" s="50" t="e">
        <f t="shared" si="4"/>
        <v>#REF!</v>
      </c>
      <c r="M23" s="50" t="e">
        <f t="shared" si="5"/>
        <v>#REF!</v>
      </c>
      <c r="N23" s="50" t="e">
        <f t="shared" si="6"/>
        <v>#REF!</v>
      </c>
      <c r="O23" s="77">
        <f t="shared" si="2"/>
        <v>0</v>
      </c>
    </row>
    <row r="24" spans="1:15" ht="126" hidden="1" customHeight="1">
      <c r="A24" s="10" t="e">
        <f>#REF!</f>
        <v>#REF!</v>
      </c>
      <c r="B24" s="10" t="e">
        <f>#REF!</f>
        <v>#REF!</v>
      </c>
      <c r="C24" s="10" t="e">
        <f>#REF!</f>
        <v>#REF!</v>
      </c>
      <c r="D24" s="14" t="s">
        <v>88</v>
      </c>
      <c r="E24" s="87" t="e">
        <f>#REF!</f>
        <v>#REF!</v>
      </c>
      <c r="F24" s="87" t="e">
        <f>#REF!</f>
        <v>#REF!</v>
      </c>
      <c r="G24" s="87" t="e">
        <f>#REF!</f>
        <v>#REF!</v>
      </c>
      <c r="H24" s="36" t="e">
        <f t="shared" si="1"/>
        <v>#REF!</v>
      </c>
      <c r="I24" s="62"/>
      <c r="J24" s="71">
        <v>1000</v>
      </c>
      <c r="K24" s="72" t="e">
        <f t="shared" si="3"/>
        <v>#REF!</v>
      </c>
      <c r="L24" s="50" t="e">
        <f t="shared" si="4"/>
        <v>#REF!</v>
      </c>
      <c r="M24" s="50" t="e">
        <f t="shared" si="5"/>
        <v>#REF!</v>
      </c>
      <c r="N24" s="50" t="e">
        <f t="shared" si="6"/>
        <v>#REF!</v>
      </c>
      <c r="O24" s="77">
        <f t="shared" si="2"/>
        <v>0</v>
      </c>
    </row>
    <row r="25" spans="1:15" s="44" customFormat="1" ht="25.5" customHeight="1">
      <c r="A25" s="119"/>
      <c r="B25" s="113"/>
      <c r="C25" s="113" t="s">
        <v>62</v>
      </c>
      <c r="D25" s="116" t="s">
        <v>174</v>
      </c>
      <c r="E25" s="47" t="e">
        <f>E28+E30+E31+E32+E33+E35+E38+E39+E40+E42+E43+E46</f>
        <v>#REF!</v>
      </c>
      <c r="F25" s="47" t="e">
        <f>F28+F30+F31+F32+F33+F35+F38+F39+F40+F42+F43+F46+F34+F45+F36+F48+F29+F41+F44+F47+F37</f>
        <v>#REF!</v>
      </c>
      <c r="G25" s="47" t="e">
        <f>G28+G30+G31+G32+G33+G35+G38+G39+G40+G42+G43+G46+G34+G45+G36+G48+G29+G41+G44+G47+G37</f>
        <v>#REF!</v>
      </c>
      <c r="H25" s="47" t="e">
        <f>G25-E25</f>
        <v>#REF!</v>
      </c>
      <c r="I25" s="62" t="e">
        <f>G25/E25*100</f>
        <v>#REF!</v>
      </c>
      <c r="J25" s="71">
        <v>1000</v>
      </c>
      <c r="K25" s="117" t="e">
        <f t="shared" ref="K25:K57" si="7">E25/J25</f>
        <v>#REF!</v>
      </c>
      <c r="L25" s="118" t="e">
        <f>F25/J25</f>
        <v>#REF!</v>
      </c>
      <c r="M25" s="118" t="e">
        <f t="shared" si="0"/>
        <v>#REF!</v>
      </c>
      <c r="N25" s="118" t="e">
        <f t="shared" ref="N25:N71" si="8">H25/J25</f>
        <v>#REF!</v>
      </c>
      <c r="O25" s="118" t="e">
        <f t="shared" si="2"/>
        <v>#REF!</v>
      </c>
    </row>
    <row r="26" spans="1:15" s="44" customFormat="1" ht="20.25" customHeight="1">
      <c r="A26" s="119"/>
      <c r="B26" s="113"/>
      <c r="C26" s="113" t="s">
        <v>63</v>
      </c>
      <c r="D26" s="116" t="s">
        <v>61</v>
      </c>
      <c r="E26" s="47" t="e">
        <f>E49+E50+E51+E52+E53+E54+E55+E56</f>
        <v>#REF!</v>
      </c>
      <c r="F26" s="47" t="e">
        <f>F49+F50+F51+F52+F53+F54+F55+F56</f>
        <v>#REF!</v>
      </c>
      <c r="G26" s="47" t="e">
        <f>G49+G50+G51+G52+G53+G54+G55+G56</f>
        <v>#REF!</v>
      </c>
      <c r="H26" s="47" t="e">
        <f t="shared" si="1"/>
        <v>#REF!</v>
      </c>
      <c r="I26" s="62" t="e">
        <f>G26/E26*100</f>
        <v>#REF!</v>
      </c>
      <c r="J26" s="71">
        <v>1000</v>
      </c>
      <c r="K26" s="117" t="e">
        <f t="shared" si="7"/>
        <v>#REF!</v>
      </c>
      <c r="L26" s="139" t="e">
        <f t="shared" ref="L26:L71" si="9">F26/J26</f>
        <v>#REF!</v>
      </c>
      <c r="M26" s="118" t="e">
        <f t="shared" si="0"/>
        <v>#REF!</v>
      </c>
      <c r="N26" s="118" t="e">
        <f>H26/J26</f>
        <v>#REF!</v>
      </c>
      <c r="O26" s="118" t="e">
        <f>I26</f>
        <v>#REF!</v>
      </c>
    </row>
    <row r="27" spans="1:15" s="44" customFormat="1" ht="19.5" customHeight="1">
      <c r="A27" s="119"/>
      <c r="B27" s="113"/>
      <c r="C27" s="113" t="s">
        <v>175</v>
      </c>
      <c r="D27" s="116" t="s">
        <v>173</v>
      </c>
      <c r="E27" s="47" t="e">
        <f>E57+E58</f>
        <v>#REF!</v>
      </c>
      <c r="F27" s="47" t="e">
        <f t="shared" ref="F27:H27" si="10">F57+F58</f>
        <v>#REF!</v>
      </c>
      <c r="G27" s="47" t="e">
        <f t="shared" si="10"/>
        <v>#REF!</v>
      </c>
      <c r="H27" s="47" t="e">
        <f t="shared" si="10"/>
        <v>#REF!</v>
      </c>
      <c r="I27" s="62" t="e">
        <f>G27/E27*100</f>
        <v>#REF!</v>
      </c>
      <c r="J27" s="71">
        <v>1000</v>
      </c>
      <c r="K27" s="117" t="e">
        <f t="shared" si="7"/>
        <v>#REF!</v>
      </c>
      <c r="L27" s="139" t="e">
        <f>F27/J27</f>
        <v>#REF!</v>
      </c>
      <c r="M27" s="118" t="e">
        <f t="shared" si="0"/>
        <v>#REF!</v>
      </c>
      <c r="N27" s="118" t="e">
        <f>H27/J27</f>
        <v>#REF!</v>
      </c>
      <c r="O27" s="118" t="e">
        <f>I27</f>
        <v>#REF!</v>
      </c>
    </row>
    <row r="28" spans="1:15" ht="60" hidden="1" customHeight="1">
      <c r="A28" s="10" t="e">
        <f>#REF!</f>
        <v>#REF!</v>
      </c>
      <c r="B28" s="10" t="e">
        <f>#REF!</f>
        <v>#REF!</v>
      </c>
      <c r="C28" s="10" t="e">
        <f>#REF!</f>
        <v>#REF!</v>
      </c>
      <c r="D28" s="86" t="s">
        <v>38</v>
      </c>
      <c r="E28" s="87" t="e">
        <f>#REF!</f>
        <v>#REF!</v>
      </c>
      <c r="F28" s="87" t="e">
        <f>#REF!</f>
        <v>#REF!</v>
      </c>
      <c r="G28" s="87" t="e">
        <f>#REF!</f>
        <v>#REF!</v>
      </c>
      <c r="H28" s="36" t="e">
        <f t="shared" si="1"/>
        <v>#REF!</v>
      </c>
      <c r="I28" s="62" t="e">
        <f>G28/E28*100</f>
        <v>#REF!</v>
      </c>
      <c r="J28" s="71">
        <v>1000</v>
      </c>
      <c r="K28" s="72" t="e">
        <f t="shared" si="7"/>
        <v>#REF!</v>
      </c>
      <c r="L28" s="50" t="e">
        <f>F28/J28</f>
        <v>#REF!</v>
      </c>
      <c r="M28" s="50" t="e">
        <f t="shared" si="0"/>
        <v>#REF!</v>
      </c>
      <c r="N28" s="50" t="e">
        <f>H28/J28</f>
        <v>#REF!</v>
      </c>
      <c r="O28" s="77" t="e">
        <f t="shared" si="2"/>
        <v>#REF!</v>
      </c>
    </row>
    <row r="29" spans="1:15" ht="60" hidden="1" customHeight="1">
      <c r="A29" s="10" t="e">
        <f>#REF!</f>
        <v>#REF!</v>
      </c>
      <c r="B29" s="10" t="e">
        <f>#REF!</f>
        <v>#REF!</v>
      </c>
      <c r="C29" s="10" t="e">
        <f>#REF!</f>
        <v>#REF!</v>
      </c>
      <c r="D29" s="86" t="s">
        <v>38</v>
      </c>
      <c r="E29" s="87" t="e">
        <f>#REF!</f>
        <v>#REF!</v>
      </c>
      <c r="F29" s="87" t="e">
        <f>#REF!</f>
        <v>#REF!</v>
      </c>
      <c r="G29" s="87" t="e">
        <f>#REF!</f>
        <v>#REF!</v>
      </c>
      <c r="H29" s="36" t="e">
        <f t="shared" si="1"/>
        <v>#REF!</v>
      </c>
      <c r="I29" s="62"/>
      <c r="J29" s="71">
        <v>1000</v>
      </c>
      <c r="K29" s="72" t="e">
        <f t="shared" si="7"/>
        <v>#REF!</v>
      </c>
      <c r="L29" s="50" t="e">
        <f>F29/J29</f>
        <v>#REF!</v>
      </c>
      <c r="M29" s="50" t="e">
        <f t="shared" si="0"/>
        <v>#REF!</v>
      </c>
      <c r="N29" s="50" t="e">
        <f>H29/J29</f>
        <v>#REF!</v>
      </c>
      <c r="O29" s="77"/>
    </row>
    <row r="30" spans="1:15" ht="60" hidden="1" customHeight="1">
      <c r="A30" s="10" t="e">
        <f>#REF!</f>
        <v>#REF!</v>
      </c>
      <c r="B30" s="10" t="e">
        <f>#REF!</f>
        <v>#REF!</v>
      </c>
      <c r="C30" s="10" t="e">
        <f>#REF!</f>
        <v>#REF!</v>
      </c>
      <c r="D30" s="86" t="s">
        <v>38</v>
      </c>
      <c r="E30" s="87" t="e">
        <f>#REF!</f>
        <v>#REF!</v>
      </c>
      <c r="F30" s="87" t="e">
        <f>#REF!</f>
        <v>#REF!</v>
      </c>
      <c r="G30" s="87" t="e">
        <f>#REF!</f>
        <v>#REF!</v>
      </c>
      <c r="H30" s="36" t="e">
        <f t="shared" si="1"/>
        <v>#REF!</v>
      </c>
      <c r="I30" s="62"/>
      <c r="J30" s="71">
        <v>1000</v>
      </c>
      <c r="K30" s="72" t="e">
        <f t="shared" si="7"/>
        <v>#REF!</v>
      </c>
      <c r="L30" s="50" t="e">
        <f t="shared" si="9"/>
        <v>#REF!</v>
      </c>
      <c r="M30" s="50" t="e">
        <f t="shared" si="0"/>
        <v>#REF!</v>
      </c>
      <c r="N30" s="50" t="e">
        <f t="shared" si="8"/>
        <v>#REF!</v>
      </c>
      <c r="O30" s="77">
        <f t="shared" si="2"/>
        <v>0</v>
      </c>
    </row>
    <row r="31" spans="1:15" ht="60" hidden="1" customHeight="1">
      <c r="A31" s="10" t="e">
        <f>#REF!</f>
        <v>#REF!</v>
      </c>
      <c r="B31" s="10" t="e">
        <f>#REF!</f>
        <v>#REF!</v>
      </c>
      <c r="C31" s="10" t="e">
        <f>#REF!</f>
        <v>#REF!</v>
      </c>
      <c r="D31" s="86" t="s">
        <v>38</v>
      </c>
      <c r="E31" s="87" t="e">
        <f>#REF!</f>
        <v>#REF!</v>
      </c>
      <c r="F31" s="87" t="e">
        <f>#REF!</f>
        <v>#REF!</v>
      </c>
      <c r="G31" s="87" t="e">
        <f>#REF!</f>
        <v>#REF!</v>
      </c>
      <c r="H31" s="36" t="e">
        <f t="shared" si="1"/>
        <v>#REF!</v>
      </c>
      <c r="I31" s="62"/>
      <c r="J31" s="71">
        <v>1000</v>
      </c>
      <c r="K31" s="72" t="e">
        <f t="shared" si="7"/>
        <v>#REF!</v>
      </c>
      <c r="L31" s="50" t="e">
        <f t="shared" si="9"/>
        <v>#REF!</v>
      </c>
      <c r="M31" s="50" t="e">
        <f t="shared" si="0"/>
        <v>#REF!</v>
      </c>
      <c r="N31" s="50" t="e">
        <f t="shared" si="8"/>
        <v>#REF!</v>
      </c>
      <c r="O31" s="77">
        <f t="shared" si="2"/>
        <v>0</v>
      </c>
    </row>
    <row r="32" spans="1:15" ht="60" hidden="1" customHeight="1">
      <c r="A32" s="10" t="e">
        <f>#REF!</f>
        <v>#REF!</v>
      </c>
      <c r="B32" s="10" t="e">
        <f>#REF!</f>
        <v>#REF!</v>
      </c>
      <c r="C32" s="10" t="e">
        <f>#REF!</f>
        <v>#REF!</v>
      </c>
      <c r="D32" s="86" t="s">
        <v>38</v>
      </c>
      <c r="E32" s="87" t="e">
        <f>#REF!</f>
        <v>#REF!</v>
      </c>
      <c r="F32" s="87" t="e">
        <f>#REF!</f>
        <v>#REF!</v>
      </c>
      <c r="G32" s="87" t="e">
        <f>#REF!</f>
        <v>#REF!</v>
      </c>
      <c r="H32" s="36" t="e">
        <f t="shared" si="1"/>
        <v>#REF!</v>
      </c>
      <c r="I32" s="62"/>
      <c r="J32" s="71">
        <v>1000</v>
      </c>
      <c r="K32" s="72" t="e">
        <f t="shared" si="7"/>
        <v>#REF!</v>
      </c>
      <c r="L32" s="50" t="e">
        <f t="shared" si="9"/>
        <v>#REF!</v>
      </c>
      <c r="M32" s="50" t="e">
        <f t="shared" si="0"/>
        <v>#REF!</v>
      </c>
      <c r="N32" s="50" t="e">
        <f t="shared" si="8"/>
        <v>#REF!</v>
      </c>
      <c r="O32" s="77">
        <f t="shared" si="2"/>
        <v>0</v>
      </c>
    </row>
    <row r="33" spans="1:15" ht="60" hidden="1" customHeight="1">
      <c r="A33" s="10" t="e">
        <f>#REF!</f>
        <v>#REF!</v>
      </c>
      <c r="B33" s="10" t="e">
        <f>#REF!</f>
        <v>#REF!</v>
      </c>
      <c r="C33" s="10" t="e">
        <f>#REF!</f>
        <v>#REF!</v>
      </c>
      <c r="D33" s="86" t="s">
        <v>38</v>
      </c>
      <c r="E33" s="87" t="e">
        <f>#REF!</f>
        <v>#REF!</v>
      </c>
      <c r="F33" s="87" t="e">
        <f>#REF!</f>
        <v>#REF!</v>
      </c>
      <c r="G33" s="87" t="e">
        <f>#REF!</f>
        <v>#REF!</v>
      </c>
      <c r="H33" s="36" t="e">
        <f t="shared" si="1"/>
        <v>#REF!</v>
      </c>
      <c r="I33" s="62"/>
      <c r="J33" s="71">
        <v>1000</v>
      </c>
      <c r="K33" s="72" t="e">
        <f t="shared" si="7"/>
        <v>#REF!</v>
      </c>
      <c r="L33" s="50" t="e">
        <f t="shared" si="9"/>
        <v>#REF!</v>
      </c>
      <c r="M33" s="50" t="e">
        <f t="shared" si="0"/>
        <v>#REF!</v>
      </c>
      <c r="N33" s="50" t="e">
        <f t="shared" si="8"/>
        <v>#REF!</v>
      </c>
      <c r="O33" s="77">
        <f t="shared" si="2"/>
        <v>0</v>
      </c>
    </row>
    <row r="34" spans="1:15" ht="60" hidden="1" customHeight="1">
      <c r="A34" s="10" t="e">
        <f>#REF!</f>
        <v>#REF!</v>
      </c>
      <c r="B34" s="10" t="e">
        <f>#REF!</f>
        <v>#REF!</v>
      </c>
      <c r="C34" s="10" t="e">
        <f>#REF!</f>
        <v>#REF!</v>
      </c>
      <c r="D34" s="86" t="s">
        <v>38</v>
      </c>
      <c r="E34" s="87" t="e">
        <f>#REF!</f>
        <v>#REF!</v>
      </c>
      <c r="F34" s="87" t="e">
        <f>#REF!</f>
        <v>#REF!</v>
      </c>
      <c r="G34" s="87" t="e">
        <f>#REF!</f>
        <v>#REF!</v>
      </c>
      <c r="H34" s="36" t="e">
        <f t="shared" si="1"/>
        <v>#REF!</v>
      </c>
      <c r="I34" s="62"/>
      <c r="J34" s="71">
        <v>1000</v>
      </c>
      <c r="K34" s="72" t="e">
        <f t="shared" si="7"/>
        <v>#REF!</v>
      </c>
      <c r="L34" s="50" t="e">
        <f t="shared" si="9"/>
        <v>#REF!</v>
      </c>
      <c r="M34" s="50" t="e">
        <f t="shared" si="0"/>
        <v>#REF!</v>
      </c>
      <c r="N34" s="50" t="e">
        <f t="shared" si="8"/>
        <v>#REF!</v>
      </c>
      <c r="O34" s="77">
        <f t="shared" si="2"/>
        <v>0</v>
      </c>
    </row>
    <row r="35" spans="1:15" ht="84" hidden="1" customHeight="1">
      <c r="A35" s="10" t="e">
        <f>#REF!</f>
        <v>#REF!</v>
      </c>
      <c r="B35" s="10" t="e">
        <f>#REF!</f>
        <v>#REF!</v>
      </c>
      <c r="C35" s="10" t="e">
        <f>#REF!</f>
        <v>#REF!</v>
      </c>
      <c r="D35" s="86" t="s">
        <v>91</v>
      </c>
      <c r="E35" s="87" t="e">
        <f>#REF!</f>
        <v>#REF!</v>
      </c>
      <c r="F35" s="87" t="e">
        <f>#REF!</f>
        <v>#REF!</v>
      </c>
      <c r="G35" s="87" t="e">
        <f>#REF!</f>
        <v>#REF!</v>
      </c>
      <c r="H35" s="36" t="e">
        <f t="shared" si="1"/>
        <v>#REF!</v>
      </c>
      <c r="I35" s="62" t="e">
        <f>G35/E35*100</f>
        <v>#REF!</v>
      </c>
      <c r="J35" s="71">
        <v>1000</v>
      </c>
      <c r="K35" s="72" t="e">
        <f t="shared" si="7"/>
        <v>#REF!</v>
      </c>
      <c r="L35" s="50" t="e">
        <f t="shared" si="9"/>
        <v>#REF!</v>
      </c>
      <c r="M35" s="50" t="e">
        <f t="shared" si="0"/>
        <v>#REF!</v>
      </c>
      <c r="N35" s="50" t="e">
        <f t="shared" si="8"/>
        <v>#REF!</v>
      </c>
      <c r="O35" s="77" t="e">
        <f t="shared" si="2"/>
        <v>#REF!</v>
      </c>
    </row>
    <row r="36" spans="1:15" ht="84" hidden="1" customHeight="1">
      <c r="A36" s="10" t="e">
        <f>#REF!</f>
        <v>#REF!</v>
      </c>
      <c r="B36" s="10" t="e">
        <f>#REF!</f>
        <v>#REF!</v>
      </c>
      <c r="C36" s="10" t="e">
        <f>#REF!</f>
        <v>#REF!</v>
      </c>
      <c r="D36" s="86" t="s">
        <v>91</v>
      </c>
      <c r="E36" s="87" t="e">
        <f>#REF!</f>
        <v>#REF!</v>
      </c>
      <c r="F36" s="87" t="e">
        <f>#REF!</f>
        <v>#REF!</v>
      </c>
      <c r="G36" s="87" t="e">
        <f>#REF!</f>
        <v>#REF!</v>
      </c>
      <c r="H36" s="36" t="e">
        <f t="shared" si="1"/>
        <v>#REF!</v>
      </c>
      <c r="I36" s="62"/>
      <c r="J36" s="71">
        <v>1000</v>
      </c>
      <c r="K36" s="72" t="e">
        <f t="shared" si="7"/>
        <v>#REF!</v>
      </c>
      <c r="L36" s="50" t="e">
        <f t="shared" si="9"/>
        <v>#REF!</v>
      </c>
      <c r="M36" s="50" t="e">
        <f t="shared" si="0"/>
        <v>#REF!</v>
      </c>
      <c r="N36" s="50" t="e">
        <f t="shared" si="8"/>
        <v>#REF!</v>
      </c>
      <c r="O36" s="77">
        <f t="shared" si="2"/>
        <v>0</v>
      </c>
    </row>
    <row r="37" spans="1:15" ht="84" hidden="1" customHeight="1">
      <c r="A37" s="10" t="e">
        <f>#REF!</f>
        <v>#REF!</v>
      </c>
      <c r="B37" s="10" t="e">
        <f>#REF!</f>
        <v>#REF!</v>
      </c>
      <c r="C37" s="10" t="e">
        <f>#REF!</f>
        <v>#REF!</v>
      </c>
      <c r="D37" s="86" t="s">
        <v>91</v>
      </c>
      <c r="E37" s="87"/>
      <c r="F37" s="87" t="e">
        <f>#REF!</f>
        <v>#REF!</v>
      </c>
      <c r="G37" s="87" t="e">
        <f>#REF!</f>
        <v>#REF!</v>
      </c>
      <c r="H37" s="36" t="e">
        <f t="shared" si="1"/>
        <v>#REF!</v>
      </c>
      <c r="I37" s="62"/>
      <c r="J37" s="71">
        <v>1000</v>
      </c>
      <c r="K37" s="72"/>
      <c r="L37" s="50" t="e">
        <f t="shared" si="9"/>
        <v>#REF!</v>
      </c>
      <c r="M37" s="50" t="e">
        <f t="shared" si="0"/>
        <v>#REF!</v>
      </c>
      <c r="N37" s="50" t="e">
        <f t="shared" si="8"/>
        <v>#REF!</v>
      </c>
      <c r="O37" s="77">
        <f t="shared" si="2"/>
        <v>0</v>
      </c>
    </row>
    <row r="38" spans="1:15" ht="54.75" hidden="1" customHeight="1">
      <c r="A38" s="10" t="e">
        <f>#REF!</f>
        <v>#REF!</v>
      </c>
      <c r="B38" s="10" t="e">
        <f>#REF!</f>
        <v>#REF!</v>
      </c>
      <c r="C38" s="10" t="e">
        <f>#REF!</f>
        <v>#REF!</v>
      </c>
      <c r="D38" s="86" t="s">
        <v>91</v>
      </c>
      <c r="E38" s="87" t="e">
        <f>#REF!</f>
        <v>#REF!</v>
      </c>
      <c r="F38" s="87" t="e">
        <f>#REF!</f>
        <v>#REF!</v>
      </c>
      <c r="G38" s="87" t="e">
        <f>#REF!</f>
        <v>#REF!</v>
      </c>
      <c r="H38" s="36" t="e">
        <f t="shared" si="1"/>
        <v>#REF!</v>
      </c>
      <c r="I38" s="62"/>
      <c r="J38" s="71">
        <v>1000</v>
      </c>
      <c r="K38" s="72" t="e">
        <f t="shared" si="7"/>
        <v>#REF!</v>
      </c>
      <c r="L38" s="50" t="e">
        <f t="shared" si="9"/>
        <v>#REF!</v>
      </c>
      <c r="M38" s="50" t="e">
        <f t="shared" si="0"/>
        <v>#REF!</v>
      </c>
      <c r="N38" s="50" t="e">
        <f t="shared" si="8"/>
        <v>#REF!</v>
      </c>
      <c r="O38" s="77">
        <f t="shared" si="2"/>
        <v>0</v>
      </c>
    </row>
    <row r="39" spans="1:15" ht="54.75" hidden="1" customHeight="1">
      <c r="A39" s="10" t="e">
        <f>#REF!</f>
        <v>#REF!</v>
      </c>
      <c r="B39" s="10" t="e">
        <f>#REF!</f>
        <v>#REF!</v>
      </c>
      <c r="C39" s="10" t="e">
        <f>#REF!</f>
        <v>#REF!</v>
      </c>
      <c r="D39" s="86" t="s">
        <v>91</v>
      </c>
      <c r="E39" s="87" t="e">
        <f>#REF!</f>
        <v>#REF!</v>
      </c>
      <c r="F39" s="87" t="e">
        <f>#REF!</f>
        <v>#REF!</v>
      </c>
      <c r="G39" s="87" t="e">
        <f>#REF!</f>
        <v>#REF!</v>
      </c>
      <c r="H39" s="36" t="e">
        <f t="shared" si="1"/>
        <v>#REF!</v>
      </c>
      <c r="I39" s="62"/>
      <c r="J39" s="71">
        <v>1000</v>
      </c>
      <c r="K39" s="72" t="e">
        <f t="shared" si="7"/>
        <v>#REF!</v>
      </c>
      <c r="L39" s="50" t="e">
        <f t="shared" si="9"/>
        <v>#REF!</v>
      </c>
      <c r="M39" s="50" t="e">
        <f t="shared" si="0"/>
        <v>#REF!</v>
      </c>
      <c r="N39" s="50" t="e">
        <f t="shared" si="8"/>
        <v>#REF!</v>
      </c>
      <c r="O39" s="77"/>
    </row>
    <row r="40" spans="1:15" ht="54.75" hidden="1" customHeight="1">
      <c r="A40" s="10" t="e">
        <f>#REF!</f>
        <v>#REF!</v>
      </c>
      <c r="B40" s="10" t="e">
        <f>#REF!</f>
        <v>#REF!</v>
      </c>
      <c r="C40" s="10" t="e">
        <f>#REF!</f>
        <v>#REF!</v>
      </c>
      <c r="D40" s="86" t="s">
        <v>91</v>
      </c>
      <c r="E40" s="87" t="e">
        <f>#REF!</f>
        <v>#REF!</v>
      </c>
      <c r="F40" s="87" t="e">
        <f>#REF!</f>
        <v>#REF!</v>
      </c>
      <c r="G40" s="87" t="e">
        <f>#REF!</f>
        <v>#REF!</v>
      </c>
      <c r="H40" s="36" t="e">
        <f t="shared" si="1"/>
        <v>#REF!</v>
      </c>
      <c r="I40" s="62"/>
      <c r="J40" s="71">
        <v>1000</v>
      </c>
      <c r="K40" s="72" t="e">
        <f t="shared" si="7"/>
        <v>#REF!</v>
      </c>
      <c r="L40" s="50" t="e">
        <f t="shared" si="9"/>
        <v>#REF!</v>
      </c>
      <c r="M40" s="50" t="e">
        <f t="shared" si="0"/>
        <v>#REF!</v>
      </c>
      <c r="N40" s="50" t="e">
        <f t="shared" si="8"/>
        <v>#REF!</v>
      </c>
      <c r="O40" s="77">
        <f t="shared" si="2"/>
        <v>0</v>
      </c>
    </row>
    <row r="41" spans="1:15" ht="54.75" hidden="1" customHeight="1">
      <c r="A41" s="10" t="e">
        <f>#REF!</f>
        <v>#REF!</v>
      </c>
      <c r="B41" s="10" t="e">
        <f>#REF!</f>
        <v>#REF!</v>
      </c>
      <c r="C41" s="10" t="e">
        <f>#REF!</f>
        <v>#REF!</v>
      </c>
      <c r="D41" s="86" t="s">
        <v>91</v>
      </c>
      <c r="E41" s="87"/>
      <c r="F41" s="87" t="e">
        <f>#REF!</f>
        <v>#REF!</v>
      </c>
      <c r="G41" s="87" t="e">
        <f>#REF!</f>
        <v>#REF!</v>
      </c>
      <c r="H41" s="36" t="e">
        <f t="shared" si="1"/>
        <v>#REF!</v>
      </c>
      <c r="I41" s="62"/>
      <c r="J41" s="71">
        <v>1000</v>
      </c>
      <c r="K41" s="72"/>
      <c r="L41" s="50" t="e">
        <f t="shared" si="9"/>
        <v>#REF!</v>
      </c>
      <c r="M41" s="50" t="e">
        <f t="shared" si="0"/>
        <v>#REF!</v>
      </c>
      <c r="N41" s="50" t="e">
        <f t="shared" si="8"/>
        <v>#REF!</v>
      </c>
      <c r="O41" s="77"/>
    </row>
    <row r="42" spans="1:15" ht="54.75" hidden="1" customHeight="1">
      <c r="A42" s="10" t="e">
        <f>#REF!</f>
        <v>#REF!</v>
      </c>
      <c r="B42" s="10" t="e">
        <f>#REF!</f>
        <v>#REF!</v>
      </c>
      <c r="C42" s="10" t="e">
        <f>#REF!</f>
        <v>#REF!</v>
      </c>
      <c r="D42" s="86" t="s">
        <v>91</v>
      </c>
      <c r="E42" s="87" t="e">
        <f>#REF!</f>
        <v>#REF!</v>
      </c>
      <c r="F42" s="87" t="e">
        <f>#REF!</f>
        <v>#REF!</v>
      </c>
      <c r="G42" s="87" t="e">
        <f>#REF!</f>
        <v>#REF!</v>
      </c>
      <c r="H42" s="36" t="e">
        <f t="shared" si="1"/>
        <v>#REF!</v>
      </c>
      <c r="I42" s="62"/>
      <c r="J42" s="71">
        <v>1000</v>
      </c>
      <c r="K42" s="72" t="e">
        <f t="shared" si="7"/>
        <v>#REF!</v>
      </c>
      <c r="L42" s="50" t="e">
        <f t="shared" si="9"/>
        <v>#REF!</v>
      </c>
      <c r="M42" s="50" t="e">
        <f t="shared" si="0"/>
        <v>#REF!</v>
      </c>
      <c r="N42" s="50" t="e">
        <f t="shared" si="8"/>
        <v>#REF!</v>
      </c>
      <c r="O42" s="77">
        <f t="shared" si="2"/>
        <v>0</v>
      </c>
    </row>
    <row r="43" spans="1:15" ht="54.75" hidden="1" customHeight="1">
      <c r="A43" s="10" t="e">
        <f>#REF!</f>
        <v>#REF!</v>
      </c>
      <c r="B43" s="10" t="e">
        <f>#REF!</f>
        <v>#REF!</v>
      </c>
      <c r="C43" s="10" t="e">
        <f>#REF!</f>
        <v>#REF!</v>
      </c>
      <c r="D43" s="86" t="s">
        <v>40</v>
      </c>
      <c r="E43" s="87" t="e">
        <f>#REF!</f>
        <v>#REF!</v>
      </c>
      <c r="F43" s="87" t="e">
        <f>#REF!</f>
        <v>#REF!</v>
      </c>
      <c r="G43" s="87" t="e">
        <f>#REF!</f>
        <v>#REF!</v>
      </c>
      <c r="H43" s="36" t="e">
        <f t="shared" si="1"/>
        <v>#REF!</v>
      </c>
      <c r="I43" s="62" t="e">
        <f>G43/E43*100</f>
        <v>#REF!</v>
      </c>
      <c r="J43" s="71">
        <v>1000</v>
      </c>
      <c r="K43" s="72" t="e">
        <f t="shared" si="7"/>
        <v>#REF!</v>
      </c>
      <c r="L43" s="50" t="e">
        <f t="shared" si="9"/>
        <v>#REF!</v>
      </c>
      <c r="M43" s="50" t="e">
        <f t="shared" si="0"/>
        <v>#REF!</v>
      </c>
      <c r="N43" s="50" t="e">
        <f t="shared" si="8"/>
        <v>#REF!</v>
      </c>
      <c r="O43" s="77" t="e">
        <f t="shared" si="2"/>
        <v>#REF!</v>
      </c>
    </row>
    <row r="44" spans="1:15" ht="54.75" hidden="1" customHeight="1">
      <c r="A44" s="10" t="e">
        <f>#REF!</f>
        <v>#REF!</v>
      </c>
      <c r="B44" s="10" t="e">
        <f>#REF!</f>
        <v>#REF!</v>
      </c>
      <c r="C44" s="10" t="e">
        <f>#REF!</f>
        <v>#REF!</v>
      </c>
      <c r="D44" s="86" t="s">
        <v>40</v>
      </c>
      <c r="E44" s="87"/>
      <c r="F44" s="87" t="e">
        <f>#REF!</f>
        <v>#REF!</v>
      </c>
      <c r="G44" s="87" t="e">
        <f>#REF!</f>
        <v>#REF!</v>
      </c>
      <c r="H44" s="36" t="e">
        <f t="shared" si="1"/>
        <v>#REF!</v>
      </c>
      <c r="I44" s="62"/>
      <c r="J44" s="71">
        <v>1000</v>
      </c>
      <c r="K44" s="72">
        <f t="shared" si="7"/>
        <v>0</v>
      </c>
      <c r="L44" s="50" t="e">
        <f t="shared" si="9"/>
        <v>#REF!</v>
      </c>
      <c r="M44" s="50" t="e">
        <f t="shared" si="0"/>
        <v>#REF!</v>
      </c>
      <c r="N44" s="50" t="e">
        <f t="shared" si="8"/>
        <v>#REF!</v>
      </c>
      <c r="O44" s="77">
        <f t="shared" si="2"/>
        <v>0</v>
      </c>
    </row>
    <row r="45" spans="1:15" ht="54.75" hidden="1" customHeight="1">
      <c r="A45" s="10" t="e">
        <f>#REF!</f>
        <v>#REF!</v>
      </c>
      <c r="B45" s="10" t="e">
        <f>#REF!</f>
        <v>#REF!</v>
      </c>
      <c r="C45" s="10" t="e">
        <f>#REF!</f>
        <v>#REF!</v>
      </c>
      <c r="D45" s="86" t="s">
        <v>40</v>
      </c>
      <c r="E45" s="87" t="e">
        <f>#REF!</f>
        <v>#REF!</v>
      </c>
      <c r="F45" s="87" t="e">
        <f>#REF!</f>
        <v>#REF!</v>
      </c>
      <c r="G45" s="87" t="e">
        <f>#REF!</f>
        <v>#REF!</v>
      </c>
      <c r="H45" s="36" t="e">
        <f t="shared" si="1"/>
        <v>#REF!</v>
      </c>
      <c r="I45" s="62"/>
      <c r="J45" s="71">
        <v>1000</v>
      </c>
      <c r="K45" s="72" t="e">
        <f t="shared" si="7"/>
        <v>#REF!</v>
      </c>
      <c r="L45" s="50" t="e">
        <f t="shared" si="9"/>
        <v>#REF!</v>
      </c>
      <c r="M45" s="50" t="e">
        <f t="shared" si="0"/>
        <v>#REF!</v>
      </c>
      <c r="N45" s="50" t="e">
        <f t="shared" si="8"/>
        <v>#REF!</v>
      </c>
      <c r="O45" s="77">
        <f t="shared" si="2"/>
        <v>0</v>
      </c>
    </row>
    <row r="46" spans="1:15" ht="39.75" hidden="1" customHeight="1">
      <c r="A46" s="10" t="e">
        <f>#REF!</f>
        <v>#REF!</v>
      </c>
      <c r="B46" s="10" t="e">
        <f>#REF!</f>
        <v>#REF!</v>
      </c>
      <c r="C46" s="10" t="e">
        <f>#REF!</f>
        <v>#REF!</v>
      </c>
      <c r="D46" s="91" t="s">
        <v>56</v>
      </c>
      <c r="E46" s="87" t="e">
        <f>#REF!</f>
        <v>#REF!</v>
      </c>
      <c r="F46" s="87" t="e">
        <f>#REF!</f>
        <v>#REF!</v>
      </c>
      <c r="G46" s="87" t="e">
        <f>#REF!</f>
        <v>#REF!</v>
      </c>
      <c r="H46" s="36" t="e">
        <f t="shared" si="1"/>
        <v>#REF!</v>
      </c>
      <c r="I46" s="62" t="e">
        <f>G46/E46*100</f>
        <v>#REF!</v>
      </c>
      <c r="J46" s="71">
        <v>1000</v>
      </c>
      <c r="K46" s="72" t="e">
        <f t="shared" si="7"/>
        <v>#REF!</v>
      </c>
      <c r="L46" s="50" t="e">
        <f t="shared" si="9"/>
        <v>#REF!</v>
      </c>
      <c r="M46" s="50" t="e">
        <f t="shared" si="0"/>
        <v>#REF!</v>
      </c>
      <c r="N46" s="50" t="e">
        <f t="shared" si="8"/>
        <v>#REF!</v>
      </c>
      <c r="O46" s="77" t="e">
        <f t="shared" si="2"/>
        <v>#REF!</v>
      </c>
    </row>
    <row r="47" spans="1:15" ht="39.75" hidden="1" customHeight="1">
      <c r="A47" s="10" t="e">
        <f>#REF!</f>
        <v>#REF!</v>
      </c>
      <c r="B47" s="10" t="e">
        <f>#REF!</f>
        <v>#REF!</v>
      </c>
      <c r="C47" s="10" t="e">
        <f>#REF!</f>
        <v>#REF!</v>
      </c>
      <c r="D47" s="91" t="s">
        <v>56</v>
      </c>
      <c r="E47" s="87"/>
      <c r="F47" s="87" t="e">
        <f>#REF!</f>
        <v>#REF!</v>
      </c>
      <c r="G47" s="87" t="e">
        <f>#REF!</f>
        <v>#REF!</v>
      </c>
      <c r="H47" s="36" t="e">
        <f t="shared" si="1"/>
        <v>#REF!</v>
      </c>
      <c r="I47" s="62"/>
      <c r="J47" s="71">
        <v>1000</v>
      </c>
      <c r="K47" s="72"/>
      <c r="L47" s="50" t="e">
        <f t="shared" si="9"/>
        <v>#REF!</v>
      </c>
      <c r="M47" s="50" t="e">
        <f t="shared" si="0"/>
        <v>#REF!</v>
      </c>
      <c r="N47" s="50" t="e">
        <f t="shared" si="8"/>
        <v>#REF!</v>
      </c>
      <c r="O47" s="77">
        <f t="shared" si="2"/>
        <v>0</v>
      </c>
    </row>
    <row r="48" spans="1:15" ht="39.75" hidden="1" customHeight="1">
      <c r="A48" s="10" t="e">
        <f>#REF!</f>
        <v>#REF!</v>
      </c>
      <c r="B48" s="10" t="e">
        <f>#REF!</f>
        <v>#REF!</v>
      </c>
      <c r="C48" s="10" t="e">
        <f>#REF!</f>
        <v>#REF!</v>
      </c>
      <c r="D48" s="148" t="s">
        <v>56</v>
      </c>
      <c r="E48" s="87" t="e">
        <f>#REF!</f>
        <v>#REF!</v>
      </c>
      <c r="F48" s="87" t="e">
        <f>#REF!</f>
        <v>#REF!</v>
      </c>
      <c r="G48" s="87" t="e">
        <f>#REF!</f>
        <v>#REF!</v>
      </c>
      <c r="H48" s="36" t="e">
        <f t="shared" si="1"/>
        <v>#REF!</v>
      </c>
      <c r="I48" s="62"/>
      <c r="J48" s="71">
        <v>1000</v>
      </c>
      <c r="K48" s="72" t="e">
        <f t="shared" si="7"/>
        <v>#REF!</v>
      </c>
      <c r="L48" s="50" t="e">
        <f t="shared" si="9"/>
        <v>#REF!</v>
      </c>
      <c r="M48" s="50" t="e">
        <f t="shared" si="0"/>
        <v>#REF!</v>
      </c>
      <c r="N48" s="50" t="e">
        <f t="shared" si="8"/>
        <v>#REF!</v>
      </c>
      <c r="O48" s="77">
        <f t="shared" si="2"/>
        <v>0</v>
      </c>
    </row>
    <row r="49" spans="1:15" ht="55.5" hidden="1" customHeight="1">
      <c r="A49" s="10" t="e">
        <f>#REF!</f>
        <v>#REF!</v>
      </c>
      <c r="B49" s="10" t="e">
        <f>#REF!</f>
        <v>#REF!</v>
      </c>
      <c r="C49" s="10" t="e">
        <f>#REF!</f>
        <v>#REF!</v>
      </c>
      <c r="D49" s="86" t="s">
        <v>92</v>
      </c>
      <c r="E49" s="87" t="e">
        <f>#REF!</f>
        <v>#REF!</v>
      </c>
      <c r="F49" s="87" t="e">
        <f>#REF!</f>
        <v>#REF!</v>
      </c>
      <c r="G49" s="87" t="e">
        <f>#REF!</f>
        <v>#REF!</v>
      </c>
      <c r="H49" s="36" t="e">
        <f t="shared" si="1"/>
        <v>#REF!</v>
      </c>
      <c r="I49" s="62" t="e">
        <f>G49/E49*100</f>
        <v>#REF!</v>
      </c>
      <c r="J49" s="71">
        <v>1000</v>
      </c>
      <c r="K49" s="72" t="e">
        <f t="shared" si="7"/>
        <v>#REF!</v>
      </c>
      <c r="L49" s="50" t="e">
        <f t="shared" si="9"/>
        <v>#REF!</v>
      </c>
      <c r="M49" s="50" t="e">
        <f t="shared" si="0"/>
        <v>#REF!</v>
      </c>
      <c r="N49" s="50" t="e">
        <f t="shared" si="8"/>
        <v>#REF!</v>
      </c>
      <c r="O49" s="77" t="e">
        <f t="shared" si="2"/>
        <v>#REF!</v>
      </c>
    </row>
    <row r="50" spans="1:15" ht="62.25" hidden="1" customHeight="1">
      <c r="A50" s="10" t="e">
        <f>#REF!</f>
        <v>#REF!</v>
      </c>
      <c r="B50" s="10" t="e">
        <f>#REF!</f>
        <v>#REF!</v>
      </c>
      <c r="C50" s="10" t="e">
        <f>#REF!</f>
        <v>#REF!</v>
      </c>
      <c r="D50" s="86" t="s">
        <v>92</v>
      </c>
      <c r="E50" s="87" t="e">
        <f>#REF!</f>
        <v>#REF!</v>
      </c>
      <c r="F50" s="87" t="e">
        <f>#REF!</f>
        <v>#REF!</v>
      </c>
      <c r="G50" s="87" t="e">
        <f>#REF!</f>
        <v>#REF!</v>
      </c>
      <c r="H50" s="36" t="e">
        <f t="shared" si="1"/>
        <v>#REF!</v>
      </c>
      <c r="I50" s="62"/>
      <c r="J50" s="71">
        <v>1000</v>
      </c>
      <c r="K50" s="72" t="e">
        <f t="shared" si="7"/>
        <v>#REF!</v>
      </c>
      <c r="L50" s="50" t="e">
        <f t="shared" si="9"/>
        <v>#REF!</v>
      </c>
      <c r="M50" s="50" t="e">
        <f t="shared" si="0"/>
        <v>#REF!</v>
      </c>
      <c r="N50" s="50" t="e">
        <f t="shared" si="8"/>
        <v>#REF!</v>
      </c>
      <c r="O50" s="77">
        <f t="shared" si="2"/>
        <v>0</v>
      </c>
    </row>
    <row r="51" spans="1:15" ht="57.75" hidden="1" customHeight="1">
      <c r="A51" s="10" t="e">
        <f>#REF!</f>
        <v>#REF!</v>
      </c>
      <c r="B51" s="10" t="e">
        <f>#REF!</f>
        <v>#REF!</v>
      </c>
      <c r="C51" s="10" t="e">
        <f>#REF!</f>
        <v>#REF!</v>
      </c>
      <c r="D51" s="86" t="s">
        <v>92</v>
      </c>
      <c r="E51" s="87" t="e">
        <f>#REF!</f>
        <v>#REF!</v>
      </c>
      <c r="F51" s="87" t="e">
        <f>#REF!</f>
        <v>#REF!</v>
      </c>
      <c r="G51" s="87" t="e">
        <f>#REF!</f>
        <v>#REF!</v>
      </c>
      <c r="H51" s="36" t="e">
        <f t="shared" si="1"/>
        <v>#REF!</v>
      </c>
      <c r="I51" s="62"/>
      <c r="J51" s="71">
        <v>1000</v>
      </c>
      <c r="K51" s="72" t="e">
        <f t="shared" si="7"/>
        <v>#REF!</v>
      </c>
      <c r="L51" s="50" t="e">
        <f t="shared" si="9"/>
        <v>#REF!</v>
      </c>
      <c r="M51" s="50" t="e">
        <f t="shared" si="0"/>
        <v>#REF!</v>
      </c>
      <c r="N51" s="50" t="e">
        <f t="shared" ref="N51:N56" si="11">H51/J51</f>
        <v>#REF!</v>
      </c>
      <c r="O51" s="77">
        <f t="shared" si="2"/>
        <v>0</v>
      </c>
    </row>
    <row r="52" spans="1:15" ht="57.75" hidden="1" customHeight="1">
      <c r="A52" s="10" t="e">
        <f>#REF!</f>
        <v>#REF!</v>
      </c>
      <c r="B52" s="10" t="e">
        <f>#REF!</f>
        <v>#REF!</v>
      </c>
      <c r="C52" s="10" t="e">
        <f>#REF!</f>
        <v>#REF!</v>
      </c>
      <c r="D52" s="86" t="s">
        <v>92</v>
      </c>
      <c r="E52" s="87" t="e">
        <f>#REF!</f>
        <v>#REF!</v>
      </c>
      <c r="F52" s="87" t="e">
        <f>#REF!</f>
        <v>#REF!</v>
      </c>
      <c r="G52" s="87" t="e">
        <f>#REF!</f>
        <v>#REF!</v>
      </c>
      <c r="H52" s="36" t="e">
        <f t="shared" si="1"/>
        <v>#REF!</v>
      </c>
      <c r="I52" s="62"/>
      <c r="J52" s="71">
        <v>1000</v>
      </c>
      <c r="K52" s="72" t="e">
        <f t="shared" si="7"/>
        <v>#REF!</v>
      </c>
      <c r="L52" s="50" t="e">
        <f t="shared" si="9"/>
        <v>#REF!</v>
      </c>
      <c r="M52" s="50" t="e">
        <f t="shared" si="0"/>
        <v>#REF!</v>
      </c>
      <c r="N52" s="50" t="e">
        <f t="shared" si="11"/>
        <v>#REF!</v>
      </c>
      <c r="O52" s="77">
        <f t="shared" si="2"/>
        <v>0</v>
      </c>
    </row>
    <row r="53" spans="1:15" ht="57.75" hidden="1" customHeight="1">
      <c r="A53" s="10" t="e">
        <f>#REF!</f>
        <v>#REF!</v>
      </c>
      <c r="B53" s="10" t="e">
        <f>#REF!</f>
        <v>#REF!</v>
      </c>
      <c r="C53" s="10" t="e">
        <f>#REF!</f>
        <v>#REF!</v>
      </c>
      <c r="D53" s="86" t="s">
        <v>92</v>
      </c>
      <c r="E53" s="87" t="e">
        <f>#REF!</f>
        <v>#REF!</v>
      </c>
      <c r="F53" s="87" t="e">
        <f>#REF!</f>
        <v>#REF!</v>
      </c>
      <c r="G53" s="87" t="e">
        <f>#REF!</f>
        <v>#REF!</v>
      </c>
      <c r="H53" s="36" t="e">
        <f t="shared" si="1"/>
        <v>#REF!</v>
      </c>
      <c r="I53" s="62"/>
      <c r="J53" s="71">
        <v>1000</v>
      </c>
      <c r="K53" s="72" t="e">
        <f t="shared" si="7"/>
        <v>#REF!</v>
      </c>
      <c r="L53" s="50" t="e">
        <f t="shared" si="9"/>
        <v>#REF!</v>
      </c>
      <c r="M53" s="50" t="e">
        <f t="shared" si="0"/>
        <v>#REF!</v>
      </c>
      <c r="N53" s="50" t="e">
        <f t="shared" si="11"/>
        <v>#REF!</v>
      </c>
      <c r="O53" s="77">
        <f t="shared" si="2"/>
        <v>0</v>
      </c>
    </row>
    <row r="54" spans="1:15" ht="57.75" hidden="1" customHeight="1">
      <c r="A54" s="10" t="e">
        <f>#REF!</f>
        <v>#REF!</v>
      </c>
      <c r="B54" s="10" t="e">
        <f>#REF!</f>
        <v>#REF!</v>
      </c>
      <c r="C54" s="10" t="e">
        <f>#REF!</f>
        <v>#REF!</v>
      </c>
      <c r="D54" s="86" t="s">
        <v>92</v>
      </c>
      <c r="E54" s="87" t="e">
        <f>#REF!</f>
        <v>#REF!</v>
      </c>
      <c r="F54" s="87" t="e">
        <f>#REF!</f>
        <v>#REF!</v>
      </c>
      <c r="G54" s="87" t="e">
        <f>#REF!</f>
        <v>#REF!</v>
      </c>
      <c r="H54" s="36" t="e">
        <f t="shared" si="1"/>
        <v>#REF!</v>
      </c>
      <c r="I54" s="62"/>
      <c r="J54" s="71">
        <v>1000</v>
      </c>
      <c r="K54" s="72" t="e">
        <f t="shared" si="7"/>
        <v>#REF!</v>
      </c>
      <c r="L54" s="50" t="e">
        <f t="shared" si="9"/>
        <v>#REF!</v>
      </c>
      <c r="M54" s="50" t="e">
        <f t="shared" si="0"/>
        <v>#REF!</v>
      </c>
      <c r="N54" s="50" t="e">
        <f t="shared" si="11"/>
        <v>#REF!</v>
      </c>
      <c r="O54" s="77">
        <f t="shared" si="2"/>
        <v>0</v>
      </c>
    </row>
    <row r="55" spans="1:15" ht="57.75" hidden="1" customHeight="1">
      <c r="A55" s="10" t="e">
        <f>#REF!</f>
        <v>#REF!</v>
      </c>
      <c r="B55" s="10" t="e">
        <f>#REF!</f>
        <v>#REF!</v>
      </c>
      <c r="C55" s="10" t="e">
        <f>#REF!</f>
        <v>#REF!</v>
      </c>
      <c r="D55" s="86" t="s">
        <v>92</v>
      </c>
      <c r="E55" s="87" t="e">
        <f>#REF!</f>
        <v>#REF!</v>
      </c>
      <c r="F55" s="87" t="e">
        <f>#REF!</f>
        <v>#REF!</v>
      </c>
      <c r="G55" s="87" t="e">
        <f>#REF!</f>
        <v>#REF!</v>
      </c>
      <c r="H55" s="36" t="e">
        <f t="shared" si="1"/>
        <v>#REF!</v>
      </c>
      <c r="I55" s="62"/>
      <c r="J55" s="71">
        <v>1000</v>
      </c>
      <c r="K55" s="72" t="e">
        <f t="shared" si="7"/>
        <v>#REF!</v>
      </c>
      <c r="L55" s="50" t="e">
        <f t="shared" si="9"/>
        <v>#REF!</v>
      </c>
      <c r="M55" s="50" t="e">
        <f t="shared" si="0"/>
        <v>#REF!</v>
      </c>
      <c r="N55" s="50" t="e">
        <f t="shared" si="11"/>
        <v>#REF!</v>
      </c>
      <c r="O55" s="77">
        <f t="shared" si="2"/>
        <v>0</v>
      </c>
    </row>
    <row r="56" spans="1:15" ht="57.75" hidden="1" customHeight="1">
      <c r="A56" s="10" t="e">
        <f>#REF!</f>
        <v>#REF!</v>
      </c>
      <c r="B56" s="10" t="e">
        <f>#REF!</f>
        <v>#REF!</v>
      </c>
      <c r="C56" s="10" t="e">
        <f>#REF!</f>
        <v>#REF!</v>
      </c>
      <c r="D56" s="86" t="s">
        <v>92</v>
      </c>
      <c r="E56" s="87" t="e">
        <f>#REF!</f>
        <v>#REF!</v>
      </c>
      <c r="F56" s="87" t="e">
        <f>#REF!</f>
        <v>#REF!</v>
      </c>
      <c r="G56" s="87" t="e">
        <f>#REF!</f>
        <v>#REF!</v>
      </c>
      <c r="H56" s="36" t="e">
        <f t="shared" si="1"/>
        <v>#REF!</v>
      </c>
      <c r="I56" s="62"/>
      <c r="J56" s="71">
        <v>1000</v>
      </c>
      <c r="K56" s="72" t="e">
        <f t="shared" si="7"/>
        <v>#REF!</v>
      </c>
      <c r="L56" s="50" t="e">
        <f t="shared" si="9"/>
        <v>#REF!</v>
      </c>
      <c r="M56" s="50" t="e">
        <f t="shared" si="0"/>
        <v>#REF!</v>
      </c>
      <c r="N56" s="50" t="e">
        <f t="shared" si="11"/>
        <v>#REF!</v>
      </c>
      <c r="O56" s="77">
        <f t="shared" si="2"/>
        <v>0</v>
      </c>
    </row>
    <row r="57" spans="1:15" s="7" customFormat="1" ht="31.5" hidden="1" customHeight="1">
      <c r="A57" s="10" t="e">
        <f>#REF!</f>
        <v>#REF!</v>
      </c>
      <c r="B57" s="10" t="e">
        <f>#REF!</f>
        <v>#REF!</v>
      </c>
      <c r="C57" s="10" t="e">
        <f>#REF!</f>
        <v>#REF!</v>
      </c>
      <c r="D57" s="86" t="s">
        <v>54</v>
      </c>
      <c r="E57" s="87" t="e">
        <f>#REF!</f>
        <v>#REF!</v>
      </c>
      <c r="F57" s="87" t="e">
        <f>#REF!</f>
        <v>#REF!</v>
      </c>
      <c r="G57" s="87" t="e">
        <f>#REF!</f>
        <v>#REF!</v>
      </c>
      <c r="H57" s="36" t="e">
        <f t="shared" si="1"/>
        <v>#REF!</v>
      </c>
      <c r="I57" s="62" t="e">
        <f>G57/E57*100</f>
        <v>#REF!</v>
      </c>
      <c r="J57" s="71">
        <v>1000</v>
      </c>
      <c r="K57" s="72" t="e">
        <f t="shared" si="7"/>
        <v>#REF!</v>
      </c>
      <c r="L57" s="50" t="e">
        <f t="shared" si="9"/>
        <v>#REF!</v>
      </c>
      <c r="M57" s="50" t="e">
        <f t="shared" si="0"/>
        <v>#REF!</v>
      </c>
      <c r="N57" s="50" t="e">
        <f t="shared" si="8"/>
        <v>#REF!</v>
      </c>
      <c r="O57" s="77" t="e">
        <f t="shared" si="2"/>
        <v>#REF!</v>
      </c>
    </row>
    <row r="58" spans="1:15" s="7" customFormat="1" ht="31.5" hidden="1" customHeight="1">
      <c r="A58" s="10" t="e">
        <f>#REF!</f>
        <v>#REF!</v>
      </c>
      <c r="B58" s="10" t="e">
        <f>#REF!</f>
        <v>#REF!</v>
      </c>
      <c r="C58" s="10" t="e">
        <f>#REF!</f>
        <v>#REF!</v>
      </c>
      <c r="D58" s="154" t="s">
        <v>214</v>
      </c>
      <c r="E58" s="87"/>
      <c r="F58" s="87" t="e">
        <f>#REF!</f>
        <v>#REF!</v>
      </c>
      <c r="G58" s="87" t="e">
        <f>#REF!</f>
        <v>#REF!</v>
      </c>
      <c r="H58" s="36" t="e">
        <f t="shared" si="1"/>
        <v>#REF!</v>
      </c>
      <c r="I58" s="62"/>
      <c r="J58" s="71">
        <v>1000</v>
      </c>
      <c r="K58" s="72"/>
      <c r="L58" s="50" t="e">
        <f t="shared" si="9"/>
        <v>#REF!</v>
      </c>
      <c r="M58" s="50" t="e">
        <f t="shared" si="0"/>
        <v>#REF!</v>
      </c>
      <c r="N58" s="50" t="e">
        <f t="shared" si="8"/>
        <v>#REF!</v>
      </c>
      <c r="O58" s="77">
        <f t="shared" si="2"/>
        <v>0</v>
      </c>
    </row>
    <row r="59" spans="1:15" s="7" customFormat="1" ht="25.5" customHeight="1">
      <c r="A59" s="119"/>
      <c r="B59" s="119"/>
      <c r="C59" s="113" t="s">
        <v>261</v>
      </c>
      <c r="D59" s="120" t="s">
        <v>259</v>
      </c>
      <c r="E59" s="47" t="e">
        <f>E60+E61+E62</f>
        <v>#REF!</v>
      </c>
      <c r="F59" s="47" t="e">
        <f>F60+F61+F62</f>
        <v>#REF!</v>
      </c>
      <c r="G59" s="47" t="e">
        <f>G60+G61+G62</f>
        <v>#REF!</v>
      </c>
      <c r="H59" s="47" t="e">
        <f>G59-E59</f>
        <v>#REF!</v>
      </c>
      <c r="I59" s="62" t="e">
        <f>G59/E59*100</f>
        <v>#REF!</v>
      </c>
      <c r="J59" s="71">
        <v>1000</v>
      </c>
      <c r="K59" s="117" t="e">
        <f t="shared" ref="K59:K71" si="12">E59/J59</f>
        <v>#REF!</v>
      </c>
      <c r="L59" s="118" t="e">
        <f t="shared" si="9"/>
        <v>#REF!</v>
      </c>
      <c r="M59" s="118" t="e">
        <f t="shared" si="0"/>
        <v>#REF!</v>
      </c>
      <c r="N59" s="118" t="e">
        <f t="shared" si="8"/>
        <v>#REF!</v>
      </c>
      <c r="O59" s="118" t="e">
        <f t="shared" si="2"/>
        <v>#REF!</v>
      </c>
    </row>
    <row r="60" spans="1:15" s="7" customFormat="1" ht="31.5" hidden="1" customHeight="1">
      <c r="A60" s="10" t="e">
        <f>#REF!</f>
        <v>#REF!</v>
      </c>
      <c r="B60" s="10" t="e">
        <f>#REF!</f>
        <v>#REF!</v>
      </c>
      <c r="C60" s="10" t="e">
        <f>#REF!</f>
        <v>#REF!</v>
      </c>
      <c r="D60" s="86" t="s">
        <v>94</v>
      </c>
      <c r="E60" s="87" t="e">
        <f>#REF!</f>
        <v>#REF!</v>
      </c>
      <c r="F60" s="87" t="e">
        <f>#REF!</f>
        <v>#REF!</v>
      </c>
      <c r="G60" s="87" t="e">
        <f>#REF!</f>
        <v>#REF!</v>
      </c>
      <c r="H60" s="36" t="e">
        <f t="shared" si="1"/>
        <v>#REF!</v>
      </c>
      <c r="I60" s="62" t="e">
        <f>G60/E60*100</f>
        <v>#REF!</v>
      </c>
      <c r="J60" s="71">
        <v>1000</v>
      </c>
      <c r="K60" s="72" t="e">
        <f t="shared" si="12"/>
        <v>#REF!</v>
      </c>
      <c r="L60" s="50" t="e">
        <f t="shared" si="9"/>
        <v>#REF!</v>
      </c>
      <c r="M60" s="50" t="e">
        <f t="shared" si="0"/>
        <v>#REF!</v>
      </c>
      <c r="N60" s="50" t="e">
        <f t="shared" si="8"/>
        <v>#REF!</v>
      </c>
      <c r="O60" s="77" t="e">
        <f t="shared" si="2"/>
        <v>#REF!</v>
      </c>
    </row>
    <row r="61" spans="1:15" s="7" customFormat="1" ht="47.25" hidden="1" customHeight="1">
      <c r="A61" s="10" t="e">
        <f>#REF!</f>
        <v>#REF!</v>
      </c>
      <c r="B61" s="10" t="e">
        <f>#REF!</f>
        <v>#REF!</v>
      </c>
      <c r="C61" s="10" t="e">
        <f>#REF!</f>
        <v>#REF!</v>
      </c>
      <c r="D61" s="86" t="s">
        <v>93</v>
      </c>
      <c r="E61" s="87" t="e">
        <f>#REF!</f>
        <v>#REF!</v>
      </c>
      <c r="F61" s="87" t="e">
        <f>#REF!</f>
        <v>#REF!</v>
      </c>
      <c r="G61" s="87" t="e">
        <f>#REF!</f>
        <v>#REF!</v>
      </c>
      <c r="H61" s="36" t="e">
        <f t="shared" si="1"/>
        <v>#REF!</v>
      </c>
      <c r="I61" s="62"/>
      <c r="J61" s="71">
        <v>1000</v>
      </c>
      <c r="K61" s="72" t="e">
        <f t="shared" si="12"/>
        <v>#REF!</v>
      </c>
      <c r="L61" s="50" t="e">
        <f t="shared" si="9"/>
        <v>#REF!</v>
      </c>
      <c r="M61" s="50" t="e">
        <f t="shared" si="0"/>
        <v>#REF!</v>
      </c>
      <c r="N61" s="50" t="e">
        <f t="shared" si="8"/>
        <v>#REF!</v>
      </c>
      <c r="O61" s="77">
        <f t="shared" si="2"/>
        <v>0</v>
      </c>
    </row>
    <row r="62" spans="1:15" s="7" customFormat="1" ht="47.25" hidden="1" customHeight="1">
      <c r="A62" s="10" t="e">
        <f>#REF!</f>
        <v>#REF!</v>
      </c>
      <c r="B62" s="10" t="e">
        <f>#REF!</f>
        <v>#REF!</v>
      </c>
      <c r="C62" s="10" t="e">
        <f>#REF!</f>
        <v>#REF!</v>
      </c>
      <c r="D62" s="86" t="s">
        <v>93</v>
      </c>
      <c r="E62" s="87" t="e">
        <f>#REF!</f>
        <v>#REF!</v>
      </c>
      <c r="F62" s="87" t="e">
        <f>#REF!</f>
        <v>#REF!</v>
      </c>
      <c r="G62" s="87" t="e">
        <f>#REF!</f>
        <v>#REF!</v>
      </c>
      <c r="H62" s="36" t="e">
        <f t="shared" si="1"/>
        <v>#REF!</v>
      </c>
      <c r="I62" s="62"/>
      <c r="J62" s="71">
        <v>1000</v>
      </c>
      <c r="K62" s="72" t="e">
        <f t="shared" si="12"/>
        <v>#REF!</v>
      </c>
      <c r="L62" s="50" t="e">
        <f t="shared" si="9"/>
        <v>#REF!</v>
      </c>
      <c r="M62" s="50" t="e">
        <f t="shared" si="0"/>
        <v>#REF!</v>
      </c>
      <c r="N62" s="50" t="e">
        <f t="shared" si="8"/>
        <v>#REF!</v>
      </c>
      <c r="O62" s="77">
        <f t="shared" si="2"/>
        <v>0</v>
      </c>
    </row>
    <row r="63" spans="1:15" s="138" customFormat="1" ht="26.25" customHeight="1">
      <c r="A63" s="119"/>
      <c r="B63" s="119"/>
      <c r="C63" s="113" t="s">
        <v>262</v>
      </c>
      <c r="D63" s="166" t="s">
        <v>260</v>
      </c>
      <c r="E63" s="87" t="e">
        <f>E64+E65+E66+E67+E68+E69+E70+E71</f>
        <v>#REF!</v>
      </c>
      <c r="F63" s="87" t="e">
        <f t="shared" ref="F63:G63" si="13">F64+F65+F66+F67+F68+F69+F70+F71</f>
        <v>#REF!</v>
      </c>
      <c r="G63" s="87" t="e">
        <f t="shared" si="13"/>
        <v>#REF!</v>
      </c>
      <c r="H63" s="36" t="e">
        <f>G63-E63</f>
        <v>#REF!</v>
      </c>
      <c r="I63" s="62"/>
      <c r="J63" s="71">
        <v>1000</v>
      </c>
      <c r="K63" s="117" t="e">
        <f t="shared" si="12"/>
        <v>#REF!</v>
      </c>
      <c r="L63" s="118" t="e">
        <f t="shared" si="9"/>
        <v>#REF!</v>
      </c>
      <c r="M63" s="118" t="e">
        <f t="shared" si="0"/>
        <v>#REF!</v>
      </c>
      <c r="N63" s="118" t="e">
        <f t="shared" si="8"/>
        <v>#REF!</v>
      </c>
      <c r="O63" s="118">
        <f t="shared" si="2"/>
        <v>0</v>
      </c>
    </row>
    <row r="64" spans="1:15" s="7" customFormat="1" ht="47.25" hidden="1" customHeight="1">
      <c r="A64" s="10" t="e">
        <f>#REF!</f>
        <v>#REF!</v>
      </c>
      <c r="B64" s="10" t="e">
        <f>#REF!</f>
        <v>#REF!</v>
      </c>
      <c r="C64" s="10" t="e">
        <f>#REF!</f>
        <v>#REF!</v>
      </c>
      <c r="D64" s="86" t="s">
        <v>95</v>
      </c>
      <c r="E64" s="87" t="e">
        <f>#REF!</f>
        <v>#REF!</v>
      </c>
      <c r="F64" s="87" t="e">
        <f>#REF!</f>
        <v>#REF!</v>
      </c>
      <c r="G64" s="87" t="e">
        <f>#REF!</f>
        <v>#REF!</v>
      </c>
      <c r="H64" s="36" t="e">
        <f t="shared" si="1"/>
        <v>#REF!</v>
      </c>
      <c r="I64" s="62" t="e">
        <f>G64/E64*100</f>
        <v>#REF!</v>
      </c>
      <c r="J64" s="71">
        <v>1000</v>
      </c>
      <c r="K64" s="72" t="e">
        <f t="shared" si="12"/>
        <v>#REF!</v>
      </c>
      <c r="L64" s="50" t="e">
        <f t="shared" si="9"/>
        <v>#REF!</v>
      </c>
      <c r="M64" s="50" t="e">
        <f t="shared" si="0"/>
        <v>#REF!</v>
      </c>
      <c r="N64" s="50" t="e">
        <f t="shared" si="8"/>
        <v>#REF!</v>
      </c>
      <c r="O64" s="77" t="e">
        <f t="shared" si="2"/>
        <v>#REF!</v>
      </c>
    </row>
    <row r="65" spans="1:15" s="7" customFormat="1" ht="47.25" hidden="1" customHeight="1">
      <c r="A65" s="10" t="e">
        <f>#REF!</f>
        <v>#REF!</v>
      </c>
      <c r="B65" s="10" t="e">
        <f>#REF!</f>
        <v>#REF!</v>
      </c>
      <c r="C65" s="10" t="e">
        <f>#REF!</f>
        <v>#REF!</v>
      </c>
      <c r="D65" s="86" t="s">
        <v>95</v>
      </c>
      <c r="E65" s="87" t="e">
        <f>#REF!</f>
        <v>#REF!</v>
      </c>
      <c r="F65" s="87" t="e">
        <f>#REF!</f>
        <v>#REF!</v>
      </c>
      <c r="G65" s="87" t="e">
        <f>#REF!</f>
        <v>#REF!</v>
      </c>
      <c r="H65" s="36" t="e">
        <f t="shared" si="1"/>
        <v>#REF!</v>
      </c>
      <c r="I65" s="62"/>
      <c r="J65" s="71">
        <v>1000</v>
      </c>
      <c r="K65" s="72" t="e">
        <f t="shared" si="12"/>
        <v>#REF!</v>
      </c>
      <c r="L65" s="50" t="e">
        <f t="shared" si="9"/>
        <v>#REF!</v>
      </c>
      <c r="M65" s="50" t="e">
        <f t="shared" si="0"/>
        <v>#REF!</v>
      </c>
      <c r="N65" s="50" t="e">
        <f t="shared" si="8"/>
        <v>#REF!</v>
      </c>
      <c r="O65" s="77">
        <f t="shared" si="2"/>
        <v>0</v>
      </c>
    </row>
    <row r="66" spans="1:15" s="7" customFormat="1" ht="47.25" hidden="1" customHeight="1">
      <c r="A66" s="10" t="e">
        <f>#REF!</f>
        <v>#REF!</v>
      </c>
      <c r="B66" s="10" t="e">
        <f>#REF!</f>
        <v>#REF!</v>
      </c>
      <c r="C66" s="10" t="e">
        <f>#REF!</f>
        <v>#REF!</v>
      </c>
      <c r="D66" s="86" t="s">
        <v>95</v>
      </c>
      <c r="E66" s="87" t="e">
        <f>#REF!</f>
        <v>#REF!</v>
      </c>
      <c r="F66" s="87" t="e">
        <f>#REF!</f>
        <v>#REF!</v>
      </c>
      <c r="G66" s="87" t="e">
        <f>#REF!</f>
        <v>#REF!</v>
      </c>
      <c r="H66" s="36" t="e">
        <f t="shared" si="1"/>
        <v>#REF!</v>
      </c>
      <c r="I66" s="62"/>
      <c r="J66" s="71">
        <v>1000</v>
      </c>
      <c r="K66" s="72" t="e">
        <f t="shared" si="12"/>
        <v>#REF!</v>
      </c>
      <c r="L66" s="50" t="e">
        <f t="shared" si="9"/>
        <v>#REF!</v>
      </c>
      <c r="M66" s="50" t="e">
        <f t="shared" si="0"/>
        <v>#REF!</v>
      </c>
      <c r="N66" s="50" t="e">
        <f t="shared" si="8"/>
        <v>#REF!</v>
      </c>
      <c r="O66" s="77">
        <f t="shared" si="2"/>
        <v>0</v>
      </c>
    </row>
    <row r="67" spans="1:15" s="7" customFormat="1" ht="47.25" hidden="1" customHeight="1">
      <c r="A67" s="10" t="e">
        <f>#REF!</f>
        <v>#REF!</v>
      </c>
      <c r="B67" s="10" t="e">
        <f>#REF!</f>
        <v>#REF!</v>
      </c>
      <c r="C67" s="10" t="e">
        <f>#REF!</f>
        <v>#REF!</v>
      </c>
      <c r="D67" s="86" t="s">
        <v>95</v>
      </c>
      <c r="E67" s="87" t="e">
        <f>#REF!</f>
        <v>#REF!</v>
      </c>
      <c r="F67" s="87" t="e">
        <f>#REF!</f>
        <v>#REF!</v>
      </c>
      <c r="G67" s="87" t="e">
        <f>#REF!</f>
        <v>#REF!</v>
      </c>
      <c r="H67" s="36" t="e">
        <f t="shared" si="1"/>
        <v>#REF!</v>
      </c>
      <c r="I67" s="62"/>
      <c r="J67" s="71">
        <v>1000</v>
      </c>
      <c r="K67" s="72" t="e">
        <f t="shared" si="12"/>
        <v>#REF!</v>
      </c>
      <c r="L67" s="50" t="e">
        <f t="shared" si="9"/>
        <v>#REF!</v>
      </c>
      <c r="M67" s="50" t="e">
        <f t="shared" si="0"/>
        <v>#REF!</v>
      </c>
      <c r="N67" s="50" t="e">
        <f t="shared" si="8"/>
        <v>#REF!</v>
      </c>
      <c r="O67" s="77">
        <f t="shared" si="2"/>
        <v>0</v>
      </c>
    </row>
    <row r="68" spans="1:15" s="7" customFormat="1" ht="24" hidden="1" customHeight="1">
      <c r="A68" s="10" t="e">
        <f>#REF!</f>
        <v>#REF!</v>
      </c>
      <c r="B68" s="10" t="e">
        <f>#REF!</f>
        <v>#REF!</v>
      </c>
      <c r="C68" s="10" t="e">
        <f>#REF!</f>
        <v>#REF!</v>
      </c>
      <c r="D68" s="86" t="s">
        <v>96</v>
      </c>
      <c r="E68" s="87" t="e">
        <f>#REF!</f>
        <v>#REF!</v>
      </c>
      <c r="F68" s="87" t="e">
        <f>#REF!</f>
        <v>#REF!</v>
      </c>
      <c r="G68" s="87" t="e">
        <f>#REF!</f>
        <v>#REF!</v>
      </c>
      <c r="H68" s="36" t="e">
        <f t="shared" si="1"/>
        <v>#REF!</v>
      </c>
      <c r="I68" s="62" t="e">
        <f>G68/E68*100</f>
        <v>#REF!</v>
      </c>
      <c r="J68" s="71">
        <v>1000</v>
      </c>
      <c r="K68" s="72" t="e">
        <f t="shared" si="12"/>
        <v>#REF!</v>
      </c>
      <c r="L68" s="50" t="e">
        <f t="shared" si="9"/>
        <v>#REF!</v>
      </c>
      <c r="M68" s="50" t="e">
        <f t="shared" si="0"/>
        <v>#REF!</v>
      </c>
      <c r="N68" s="50" t="e">
        <f t="shared" si="8"/>
        <v>#REF!</v>
      </c>
      <c r="O68" s="77" t="e">
        <f t="shared" si="2"/>
        <v>#REF!</v>
      </c>
    </row>
    <row r="69" spans="1:15" s="7" customFormat="1" ht="30.75" hidden="1" customHeight="1">
      <c r="A69" s="10" t="e">
        <f>#REF!</f>
        <v>#REF!</v>
      </c>
      <c r="B69" s="10" t="e">
        <f>#REF!</f>
        <v>#REF!</v>
      </c>
      <c r="C69" s="10" t="e">
        <f>#REF!</f>
        <v>#REF!</v>
      </c>
      <c r="D69" s="86" t="s">
        <v>96</v>
      </c>
      <c r="E69" s="87" t="e">
        <f>#REF!</f>
        <v>#REF!</v>
      </c>
      <c r="F69" s="87" t="e">
        <f>#REF!</f>
        <v>#REF!</v>
      </c>
      <c r="G69" s="87" t="e">
        <f>#REF!</f>
        <v>#REF!</v>
      </c>
      <c r="H69" s="36" t="e">
        <f t="shared" si="1"/>
        <v>#REF!</v>
      </c>
      <c r="I69" s="62"/>
      <c r="J69" s="71">
        <v>1000</v>
      </c>
      <c r="K69" s="72" t="e">
        <f t="shared" si="12"/>
        <v>#REF!</v>
      </c>
      <c r="L69" s="50" t="e">
        <f t="shared" si="9"/>
        <v>#REF!</v>
      </c>
      <c r="M69" s="50" t="e">
        <f t="shared" si="0"/>
        <v>#REF!</v>
      </c>
      <c r="N69" s="50" t="e">
        <f t="shared" si="8"/>
        <v>#REF!</v>
      </c>
      <c r="O69" s="77">
        <f t="shared" si="2"/>
        <v>0</v>
      </c>
    </row>
    <row r="70" spans="1:15" s="7" customFormat="1" ht="30.75" hidden="1" customHeight="1">
      <c r="A70" s="10" t="e">
        <f>#REF!</f>
        <v>#REF!</v>
      </c>
      <c r="B70" s="10" t="e">
        <f>#REF!</f>
        <v>#REF!</v>
      </c>
      <c r="C70" s="10" t="e">
        <f>#REF!</f>
        <v>#REF!</v>
      </c>
      <c r="D70" s="86" t="s">
        <v>96</v>
      </c>
      <c r="E70" s="87" t="e">
        <f>#REF!</f>
        <v>#REF!</v>
      </c>
      <c r="F70" s="87" t="e">
        <f>#REF!</f>
        <v>#REF!</v>
      </c>
      <c r="G70" s="87" t="e">
        <f>#REF!</f>
        <v>#REF!</v>
      </c>
      <c r="H70" s="36" t="e">
        <f t="shared" si="1"/>
        <v>#REF!</v>
      </c>
      <c r="I70" s="62"/>
      <c r="J70" s="71">
        <v>1000</v>
      </c>
      <c r="K70" s="72" t="e">
        <f t="shared" si="12"/>
        <v>#REF!</v>
      </c>
      <c r="L70" s="50" t="e">
        <f t="shared" si="9"/>
        <v>#REF!</v>
      </c>
      <c r="M70" s="50" t="e">
        <f t="shared" si="0"/>
        <v>#REF!</v>
      </c>
      <c r="N70" s="50" t="e">
        <f t="shared" si="8"/>
        <v>#REF!</v>
      </c>
      <c r="O70" s="77">
        <f t="shared" si="2"/>
        <v>0</v>
      </c>
    </row>
    <row r="71" spans="1:15" s="7" customFormat="1" ht="30.75" hidden="1" customHeight="1">
      <c r="A71" s="10" t="e">
        <f>#REF!</f>
        <v>#REF!</v>
      </c>
      <c r="B71" s="10" t="e">
        <f>#REF!</f>
        <v>#REF!</v>
      </c>
      <c r="C71" s="10" t="e">
        <f>#REF!</f>
        <v>#REF!</v>
      </c>
      <c r="D71" s="86" t="s">
        <v>96</v>
      </c>
      <c r="E71" s="87" t="e">
        <f>#REF!</f>
        <v>#REF!</v>
      </c>
      <c r="F71" s="87" t="e">
        <f>#REF!</f>
        <v>#REF!</v>
      </c>
      <c r="G71" s="87" t="e">
        <f>#REF!</f>
        <v>#REF!</v>
      </c>
      <c r="H71" s="36" t="e">
        <f t="shared" si="1"/>
        <v>#REF!</v>
      </c>
      <c r="I71" s="62"/>
      <c r="J71" s="71">
        <v>1000</v>
      </c>
      <c r="K71" s="72" t="e">
        <f t="shared" si="12"/>
        <v>#REF!</v>
      </c>
      <c r="L71" s="50" t="e">
        <f t="shared" si="9"/>
        <v>#REF!</v>
      </c>
      <c r="M71" s="50" t="e">
        <f t="shared" si="0"/>
        <v>#REF!</v>
      </c>
      <c r="N71" s="50" t="e">
        <f t="shared" si="8"/>
        <v>#REF!</v>
      </c>
      <c r="O71" s="77">
        <f t="shared" si="2"/>
        <v>0</v>
      </c>
    </row>
    <row r="72" spans="1:15" s="44" customFormat="1" ht="25.5" customHeight="1">
      <c r="A72" s="119"/>
      <c r="B72" s="113"/>
      <c r="C72" s="113" t="s">
        <v>15</v>
      </c>
      <c r="D72" s="121" t="s">
        <v>16</v>
      </c>
      <c r="E72" s="47" t="e">
        <f>E73+E76</f>
        <v>#REF!</v>
      </c>
      <c r="F72" s="47" t="e">
        <f>F73+F76+F74+F75+F77</f>
        <v>#REF!</v>
      </c>
      <c r="G72" s="47" t="e">
        <f>G73+G76+G74+G75+G77</f>
        <v>#REF!</v>
      </c>
      <c r="H72" s="47" t="e">
        <f>G72-E72</f>
        <v>#REF!</v>
      </c>
      <c r="I72" s="62" t="e">
        <f>G72/E72*100</f>
        <v>#REF!</v>
      </c>
      <c r="J72" s="71">
        <v>1000</v>
      </c>
      <c r="K72" s="117" t="e">
        <f t="shared" ref="K72:K138" si="14">E72/J72</f>
        <v>#REF!</v>
      </c>
      <c r="L72" s="118" t="e">
        <f t="shared" ref="L72:L98" si="15">F72/J72</f>
        <v>#REF!</v>
      </c>
      <c r="M72" s="118" t="e">
        <f t="shared" si="0"/>
        <v>#REF!</v>
      </c>
      <c r="N72" s="118" t="e">
        <f t="shared" ref="N72:N98" si="16">H72/J72</f>
        <v>#REF!</v>
      </c>
      <c r="O72" s="118" t="e">
        <f t="shared" si="2"/>
        <v>#REF!</v>
      </c>
    </row>
    <row r="73" spans="1:15" s="7" customFormat="1" ht="47.25" hidden="1" customHeight="1">
      <c r="A73" s="10" t="e">
        <f>#REF!</f>
        <v>#REF!</v>
      </c>
      <c r="B73" s="10" t="e">
        <f>#REF!</f>
        <v>#REF!</v>
      </c>
      <c r="C73" s="10" t="e">
        <f>#REF!</f>
        <v>#REF!</v>
      </c>
      <c r="D73" s="86" t="s">
        <v>97</v>
      </c>
      <c r="E73" s="87" t="e">
        <f>#REF!</f>
        <v>#REF!</v>
      </c>
      <c r="F73" s="87" t="e">
        <f>#REF!</f>
        <v>#REF!</v>
      </c>
      <c r="G73" s="87" t="e">
        <f>#REF!</f>
        <v>#REF!</v>
      </c>
      <c r="H73" s="36" t="e">
        <f t="shared" si="1"/>
        <v>#REF!</v>
      </c>
      <c r="I73" s="62" t="e">
        <f>G73/E73*100</f>
        <v>#REF!</v>
      </c>
      <c r="J73" s="71">
        <v>1000</v>
      </c>
      <c r="K73" s="72" t="e">
        <f t="shared" si="14"/>
        <v>#REF!</v>
      </c>
      <c r="L73" s="50" t="e">
        <f t="shared" si="15"/>
        <v>#REF!</v>
      </c>
      <c r="M73" s="50" t="e">
        <f t="shared" si="0"/>
        <v>#REF!</v>
      </c>
      <c r="N73" s="50" t="e">
        <f t="shared" si="16"/>
        <v>#REF!</v>
      </c>
      <c r="O73" s="77" t="e">
        <f t="shared" si="2"/>
        <v>#REF!</v>
      </c>
    </row>
    <row r="74" spans="1:15" s="7" customFormat="1" ht="47.25" hidden="1" customHeight="1">
      <c r="A74" s="10" t="e">
        <f>#REF!</f>
        <v>#REF!</v>
      </c>
      <c r="B74" s="10" t="e">
        <f>#REF!</f>
        <v>#REF!</v>
      </c>
      <c r="C74" s="10" t="e">
        <f>#REF!</f>
        <v>#REF!</v>
      </c>
      <c r="D74" s="86" t="s">
        <v>97</v>
      </c>
      <c r="E74" s="87" t="e">
        <f>#REF!</f>
        <v>#REF!</v>
      </c>
      <c r="F74" s="87" t="e">
        <f>#REF!</f>
        <v>#REF!</v>
      </c>
      <c r="G74" s="87" t="e">
        <f>#REF!</f>
        <v>#REF!</v>
      </c>
      <c r="H74" s="36" t="e">
        <f t="shared" si="1"/>
        <v>#REF!</v>
      </c>
      <c r="I74" s="62"/>
      <c r="J74" s="71">
        <v>1000</v>
      </c>
      <c r="K74" s="72" t="e">
        <f t="shared" si="14"/>
        <v>#REF!</v>
      </c>
      <c r="L74" s="50" t="e">
        <f t="shared" si="15"/>
        <v>#REF!</v>
      </c>
      <c r="M74" s="50" t="e">
        <f t="shared" si="0"/>
        <v>#REF!</v>
      </c>
      <c r="N74" s="50" t="e">
        <f t="shared" si="16"/>
        <v>#REF!</v>
      </c>
      <c r="O74" s="77">
        <f t="shared" si="2"/>
        <v>0</v>
      </c>
    </row>
    <row r="75" spans="1:15" s="7" customFormat="1" ht="47.25" hidden="1" customHeight="1">
      <c r="A75" s="10" t="e">
        <f>#REF!</f>
        <v>#REF!</v>
      </c>
      <c r="B75" s="10" t="e">
        <f>#REF!</f>
        <v>#REF!</v>
      </c>
      <c r="C75" s="10" t="e">
        <f>#REF!</f>
        <v>#REF!</v>
      </c>
      <c r="D75" s="86" t="s">
        <v>69</v>
      </c>
      <c r="E75" s="87" t="e">
        <f>#REF!</f>
        <v>#REF!</v>
      </c>
      <c r="F75" s="87" t="e">
        <f>#REF!</f>
        <v>#REF!</v>
      </c>
      <c r="G75" s="87" t="e">
        <f>#REF!</f>
        <v>#REF!</v>
      </c>
      <c r="H75" s="36" t="e">
        <f t="shared" si="1"/>
        <v>#REF!</v>
      </c>
      <c r="I75" s="62"/>
      <c r="J75" s="71">
        <v>1000</v>
      </c>
      <c r="K75" s="72" t="e">
        <f t="shared" si="14"/>
        <v>#REF!</v>
      </c>
      <c r="L75" s="50" t="e">
        <f t="shared" si="15"/>
        <v>#REF!</v>
      </c>
      <c r="M75" s="50" t="e">
        <f t="shared" si="0"/>
        <v>#REF!</v>
      </c>
      <c r="N75" s="50" t="e">
        <f t="shared" si="16"/>
        <v>#REF!</v>
      </c>
      <c r="O75" s="77"/>
    </row>
    <row r="76" spans="1:15" s="7" customFormat="1" ht="63" hidden="1" customHeight="1">
      <c r="A76" s="10" t="e">
        <f>#REF!</f>
        <v>#REF!</v>
      </c>
      <c r="B76" s="10" t="e">
        <f>#REF!</f>
        <v>#REF!</v>
      </c>
      <c r="C76" s="10" t="e">
        <f>#REF!</f>
        <v>#REF!</v>
      </c>
      <c r="D76" s="86" t="s">
        <v>69</v>
      </c>
      <c r="E76" s="87" t="e">
        <f>#REF!</f>
        <v>#REF!</v>
      </c>
      <c r="F76" s="87" t="e">
        <f>#REF!</f>
        <v>#REF!</v>
      </c>
      <c r="G76" s="87" t="e">
        <f>#REF!</f>
        <v>#REF!</v>
      </c>
      <c r="H76" s="36" t="e">
        <f t="shared" si="1"/>
        <v>#REF!</v>
      </c>
      <c r="I76" s="62" t="e">
        <f>G76/E76*100</f>
        <v>#REF!</v>
      </c>
      <c r="J76" s="71">
        <v>1000</v>
      </c>
      <c r="K76" s="72" t="e">
        <f t="shared" si="14"/>
        <v>#REF!</v>
      </c>
      <c r="L76" s="50" t="e">
        <f t="shared" si="15"/>
        <v>#REF!</v>
      </c>
      <c r="M76" s="50" t="e">
        <f t="shared" si="0"/>
        <v>#REF!</v>
      </c>
      <c r="N76" s="50" t="e">
        <f t="shared" si="16"/>
        <v>#REF!</v>
      </c>
      <c r="O76" s="77" t="e">
        <f t="shared" si="2"/>
        <v>#REF!</v>
      </c>
    </row>
    <row r="77" spans="1:15" s="7" customFormat="1" ht="63" hidden="1" customHeight="1">
      <c r="A77" s="10" t="e">
        <f>#REF!</f>
        <v>#REF!</v>
      </c>
      <c r="B77" s="10" t="e">
        <f>#REF!</f>
        <v>#REF!</v>
      </c>
      <c r="C77" s="10" t="e">
        <f>#REF!</f>
        <v>#REF!</v>
      </c>
      <c r="D77" s="86" t="s">
        <v>69</v>
      </c>
      <c r="E77" s="87" t="e">
        <f>#REF!</f>
        <v>#REF!</v>
      </c>
      <c r="F77" s="87" t="e">
        <f>#REF!</f>
        <v>#REF!</v>
      </c>
      <c r="G77" s="87" t="e">
        <f>#REF!</f>
        <v>#REF!</v>
      </c>
      <c r="H77" s="36" t="e">
        <f t="shared" si="1"/>
        <v>#REF!</v>
      </c>
      <c r="I77" s="62"/>
      <c r="J77" s="71">
        <v>1000</v>
      </c>
      <c r="K77" s="72" t="e">
        <f t="shared" si="14"/>
        <v>#REF!</v>
      </c>
      <c r="L77" s="50" t="e">
        <f t="shared" si="15"/>
        <v>#REF!</v>
      </c>
      <c r="M77" s="50" t="e">
        <f t="shared" si="0"/>
        <v>#REF!</v>
      </c>
      <c r="N77" s="50" t="e">
        <f t="shared" si="16"/>
        <v>#REF!</v>
      </c>
      <c r="O77" s="77"/>
    </row>
    <row r="78" spans="1:15" s="44" customFormat="1" ht="20.25" customHeight="1">
      <c r="A78" s="119"/>
      <c r="B78" s="113"/>
      <c r="C78" s="113" t="s">
        <v>155</v>
      </c>
      <c r="D78" s="122" t="s">
        <v>51</v>
      </c>
      <c r="E78" s="47"/>
      <c r="F78" s="47" t="e">
        <f>F79+F81+F83+F80+F82</f>
        <v>#REF!</v>
      </c>
      <c r="G78" s="47" t="e">
        <f>G79+G81+G83+G80+G82</f>
        <v>#REF!</v>
      </c>
      <c r="H78" s="47" t="e">
        <f>H79+H81+H83+H80</f>
        <v>#REF!</v>
      </c>
      <c r="I78" s="47">
        <f>I79+I81+I83</f>
        <v>0</v>
      </c>
      <c r="J78" s="71">
        <v>1000</v>
      </c>
      <c r="K78" s="117">
        <f>E78/J78</f>
        <v>0</v>
      </c>
      <c r="L78" s="118" t="e">
        <f t="shared" ref="L78:L84" si="17">F78/J78</f>
        <v>#REF!</v>
      </c>
      <c r="M78" s="118" t="e">
        <f>G78/J78</f>
        <v>#REF!</v>
      </c>
      <c r="N78" s="118" t="e">
        <f t="shared" si="16"/>
        <v>#REF!</v>
      </c>
      <c r="O78" s="118">
        <f t="shared" si="2"/>
        <v>0</v>
      </c>
    </row>
    <row r="79" spans="1:15" s="7" customFormat="1" ht="58.5" hidden="1" customHeight="1">
      <c r="A79" s="10" t="e">
        <f>#REF!</f>
        <v>#REF!</v>
      </c>
      <c r="B79" s="10" t="e">
        <f>#REF!</f>
        <v>#REF!</v>
      </c>
      <c r="C79" s="10" t="e">
        <f>#REF!</f>
        <v>#REF!</v>
      </c>
      <c r="D79" s="86" t="s">
        <v>50</v>
      </c>
      <c r="E79" s="36"/>
      <c r="F79" s="36" t="e">
        <f>#REF!</f>
        <v>#REF!</v>
      </c>
      <c r="G79" s="36" t="e">
        <f>#REF!</f>
        <v>#REF!</v>
      </c>
      <c r="H79" s="36" t="e">
        <f t="shared" ref="H79:H84" si="18">G79-E79</f>
        <v>#REF!</v>
      </c>
      <c r="I79" s="61"/>
      <c r="J79" s="71">
        <v>1000</v>
      </c>
      <c r="K79" s="106">
        <f>E79/J79</f>
        <v>0</v>
      </c>
      <c r="L79" s="107" t="e">
        <f t="shared" si="17"/>
        <v>#REF!</v>
      </c>
      <c r="M79" s="50" t="e">
        <f t="shared" si="0"/>
        <v>#REF!</v>
      </c>
      <c r="N79" s="50" t="e">
        <f t="shared" si="16"/>
        <v>#REF!</v>
      </c>
      <c r="O79" s="77">
        <f t="shared" si="2"/>
        <v>0</v>
      </c>
    </row>
    <row r="80" spans="1:15" s="7" customFormat="1" ht="58.5" hidden="1" customHeight="1">
      <c r="A80" s="10" t="e">
        <f>#REF!</f>
        <v>#REF!</v>
      </c>
      <c r="B80" s="10" t="e">
        <f>#REF!</f>
        <v>#REF!</v>
      </c>
      <c r="C80" s="10" t="e">
        <f>#REF!</f>
        <v>#REF!</v>
      </c>
      <c r="D80" s="86" t="s">
        <v>50</v>
      </c>
      <c r="E80" s="36"/>
      <c r="F80" s="36" t="e">
        <f>#REF!</f>
        <v>#REF!</v>
      </c>
      <c r="G80" s="36" t="e">
        <f>#REF!</f>
        <v>#REF!</v>
      </c>
      <c r="H80" s="36" t="e">
        <f t="shared" si="18"/>
        <v>#REF!</v>
      </c>
      <c r="I80" s="61"/>
      <c r="J80" s="71">
        <v>1000</v>
      </c>
      <c r="K80" s="106"/>
      <c r="L80" s="107" t="e">
        <f t="shared" si="17"/>
        <v>#REF!</v>
      </c>
      <c r="M80" s="50" t="e">
        <f t="shared" si="0"/>
        <v>#REF!</v>
      </c>
      <c r="N80" s="50" t="e">
        <f t="shared" si="16"/>
        <v>#REF!</v>
      </c>
      <c r="O80" s="77">
        <f t="shared" si="2"/>
        <v>0</v>
      </c>
    </row>
    <row r="81" spans="1:15" s="7" customFormat="1" ht="37.5" hidden="1">
      <c r="A81" s="10" t="e">
        <f>#REF!</f>
        <v>#REF!</v>
      </c>
      <c r="B81" s="10" t="e">
        <f>#REF!</f>
        <v>#REF!</v>
      </c>
      <c r="C81" s="10" t="e">
        <f>#REF!</f>
        <v>#REF!</v>
      </c>
      <c r="D81" s="147" t="s">
        <v>209</v>
      </c>
      <c r="E81" s="36"/>
      <c r="F81" s="36" t="e">
        <f>#REF!</f>
        <v>#REF!</v>
      </c>
      <c r="G81" s="36" t="e">
        <f>#REF!</f>
        <v>#REF!</v>
      </c>
      <c r="H81" s="36" t="e">
        <f t="shared" si="18"/>
        <v>#REF!</v>
      </c>
      <c r="I81" s="61"/>
      <c r="J81" s="71">
        <v>1000</v>
      </c>
      <c r="K81" s="106">
        <f>E81/J81</f>
        <v>0</v>
      </c>
      <c r="L81" s="107" t="e">
        <f t="shared" si="17"/>
        <v>#REF!</v>
      </c>
      <c r="M81" s="50" t="e">
        <f>G81/J81</f>
        <v>#REF!</v>
      </c>
      <c r="N81" s="50" t="e">
        <f>H81/J81</f>
        <v>#REF!</v>
      </c>
      <c r="O81" s="77">
        <f t="shared" si="2"/>
        <v>0</v>
      </c>
    </row>
    <row r="82" spans="1:15" s="7" customFormat="1" ht="37.5" hidden="1">
      <c r="A82" s="10"/>
      <c r="B82" s="10" t="e">
        <f>#REF!</f>
        <v>#REF!</v>
      </c>
      <c r="C82" s="10" t="e">
        <f>#REF!</f>
        <v>#REF!</v>
      </c>
      <c r="D82" s="147" t="s">
        <v>209</v>
      </c>
      <c r="E82" s="36"/>
      <c r="F82" s="36" t="e">
        <f>#REF!</f>
        <v>#REF!</v>
      </c>
      <c r="G82" s="36" t="e">
        <f>#REF!</f>
        <v>#REF!</v>
      </c>
      <c r="H82" s="36" t="e">
        <f t="shared" si="18"/>
        <v>#REF!</v>
      </c>
      <c r="I82" s="61"/>
      <c r="J82" s="71">
        <v>1000</v>
      </c>
      <c r="K82" s="106">
        <f>E82/J82</f>
        <v>0</v>
      </c>
      <c r="L82" s="107" t="e">
        <f t="shared" si="17"/>
        <v>#REF!</v>
      </c>
      <c r="M82" s="50" t="e">
        <f>G82/J82</f>
        <v>#REF!</v>
      </c>
      <c r="N82" s="50" t="e">
        <f>H82/J82</f>
        <v>#REF!</v>
      </c>
      <c r="O82" s="77">
        <f t="shared" si="2"/>
        <v>0</v>
      </c>
    </row>
    <row r="83" spans="1:15" s="7" customFormat="1" ht="40.5" hidden="1" customHeight="1">
      <c r="A83" s="10" t="e">
        <f>#REF!</f>
        <v>#REF!</v>
      </c>
      <c r="B83" s="10" t="e">
        <f>#REF!</f>
        <v>#REF!</v>
      </c>
      <c r="C83" s="10" t="e">
        <f>#REF!</f>
        <v>#REF!</v>
      </c>
      <c r="D83" s="147" t="s">
        <v>217</v>
      </c>
      <c r="E83" s="36"/>
      <c r="F83" s="36" t="e">
        <f>#REF!</f>
        <v>#REF!</v>
      </c>
      <c r="G83" s="36" t="e">
        <f>#REF!</f>
        <v>#REF!</v>
      </c>
      <c r="H83" s="36" t="e">
        <f t="shared" si="18"/>
        <v>#REF!</v>
      </c>
      <c r="I83" s="61"/>
      <c r="J83" s="71">
        <v>1000</v>
      </c>
      <c r="K83" s="106"/>
      <c r="L83" s="107" t="e">
        <f t="shared" si="17"/>
        <v>#REF!</v>
      </c>
      <c r="M83" s="50" t="e">
        <f>G83/J83</f>
        <v>#REF!</v>
      </c>
      <c r="N83" s="50" t="e">
        <f>H83/J83</f>
        <v>#REF!</v>
      </c>
      <c r="O83" s="77">
        <f t="shared" si="2"/>
        <v>0</v>
      </c>
    </row>
    <row r="84" spans="1:15" s="44" customFormat="1" ht="20.25" customHeight="1">
      <c r="A84" s="119"/>
      <c r="B84" s="113"/>
      <c r="C84" s="113" t="s">
        <v>17</v>
      </c>
      <c r="D84" s="121" t="s">
        <v>18</v>
      </c>
      <c r="E84" s="47" t="e">
        <f>E85+E86</f>
        <v>#REF!</v>
      </c>
      <c r="F84" s="47" t="e">
        <f>F85+F86</f>
        <v>#REF!</v>
      </c>
      <c r="G84" s="47" t="e">
        <f>G85+G86</f>
        <v>#REF!</v>
      </c>
      <c r="H84" s="47" t="e">
        <f t="shared" si="18"/>
        <v>#REF!</v>
      </c>
      <c r="I84" s="62" t="e">
        <f>G84/E84*100</f>
        <v>#REF!</v>
      </c>
      <c r="J84" s="71">
        <v>1000</v>
      </c>
      <c r="K84" s="117" t="e">
        <f t="shared" si="14"/>
        <v>#REF!</v>
      </c>
      <c r="L84" s="139" t="e">
        <f t="shared" si="17"/>
        <v>#REF!</v>
      </c>
      <c r="M84" s="118" t="e">
        <f>G84/J84</f>
        <v>#REF!</v>
      </c>
      <c r="N84" s="118" t="e">
        <f t="shared" si="16"/>
        <v>#REF!</v>
      </c>
      <c r="O84" s="118" t="e">
        <f t="shared" si="2"/>
        <v>#REF!</v>
      </c>
    </row>
    <row r="85" spans="1:15" s="7" customFormat="1" ht="47.25" hidden="1" customHeight="1">
      <c r="A85" s="10" t="e">
        <f>#REF!</f>
        <v>#REF!</v>
      </c>
      <c r="B85" s="10" t="e">
        <f>#REF!</f>
        <v>#REF!</v>
      </c>
      <c r="C85" s="10" t="e">
        <f>#REF!</f>
        <v>#REF!</v>
      </c>
      <c r="D85" s="92" t="s">
        <v>98</v>
      </c>
      <c r="E85" s="87" t="e">
        <f>#REF!</f>
        <v>#REF!</v>
      </c>
      <c r="F85" s="87" t="e">
        <f>#REF!</f>
        <v>#REF!</v>
      </c>
      <c r="G85" s="87" t="e">
        <f>#REF!</f>
        <v>#REF!</v>
      </c>
      <c r="H85" s="36" t="e">
        <f t="shared" si="1"/>
        <v>#REF!</v>
      </c>
      <c r="I85" s="62" t="e">
        <f t="shared" ref="I85:I93" si="19">G85/E85*100</f>
        <v>#REF!</v>
      </c>
      <c r="J85" s="71">
        <v>1000</v>
      </c>
      <c r="K85" s="72" t="e">
        <f t="shared" si="14"/>
        <v>#REF!</v>
      </c>
      <c r="L85" s="50" t="e">
        <f t="shared" si="15"/>
        <v>#REF!</v>
      </c>
      <c r="M85" s="50" t="e">
        <f t="shared" si="0"/>
        <v>#REF!</v>
      </c>
      <c r="N85" s="50" t="e">
        <f t="shared" si="16"/>
        <v>#REF!</v>
      </c>
      <c r="O85" s="77" t="e">
        <f t="shared" si="2"/>
        <v>#REF!</v>
      </c>
    </row>
    <row r="86" spans="1:15" s="7" customFormat="1" ht="47.25" hidden="1" customHeight="1">
      <c r="A86" s="10" t="e">
        <f>#REF!</f>
        <v>#REF!</v>
      </c>
      <c r="B86" s="10" t="e">
        <f>#REF!</f>
        <v>#REF!</v>
      </c>
      <c r="C86" s="10" t="e">
        <f>#REF!</f>
        <v>#REF!</v>
      </c>
      <c r="D86" s="92" t="s">
        <v>99</v>
      </c>
      <c r="E86" s="87" t="e">
        <f>#REF!</f>
        <v>#REF!</v>
      </c>
      <c r="F86" s="87" t="e">
        <f>#REF!</f>
        <v>#REF!</v>
      </c>
      <c r="G86" s="87" t="e">
        <f>#REF!</f>
        <v>#REF!</v>
      </c>
      <c r="H86" s="36" t="e">
        <f t="shared" si="1"/>
        <v>#REF!</v>
      </c>
      <c r="I86" s="62" t="e">
        <f t="shared" si="19"/>
        <v>#REF!</v>
      </c>
      <c r="J86" s="71">
        <v>1000</v>
      </c>
      <c r="K86" s="72" t="e">
        <f t="shared" si="14"/>
        <v>#REF!</v>
      </c>
      <c r="L86" s="72" t="e">
        <f t="shared" si="15"/>
        <v>#REF!</v>
      </c>
      <c r="M86" s="50" t="e">
        <f t="shared" si="0"/>
        <v>#REF!</v>
      </c>
      <c r="N86" s="50" t="e">
        <f t="shared" si="16"/>
        <v>#REF!</v>
      </c>
      <c r="O86" s="77" t="e">
        <f t="shared" si="2"/>
        <v>#REF!</v>
      </c>
    </row>
    <row r="87" spans="1:15" s="44" customFormat="1" ht="22.5" customHeight="1">
      <c r="A87" s="119"/>
      <c r="B87" s="113"/>
      <c r="C87" s="113" t="s">
        <v>19</v>
      </c>
      <c r="D87" s="121" t="s">
        <v>20</v>
      </c>
      <c r="E87" s="47" t="e">
        <f>E88+E90+E91+E93</f>
        <v>#REF!</v>
      </c>
      <c r="F87" s="47" t="e">
        <f>F88+F90+F91+F93+F89+F92</f>
        <v>#REF!</v>
      </c>
      <c r="G87" s="47" t="e">
        <f>G88+G90+G91+G93+G89+G92</f>
        <v>#REF!</v>
      </c>
      <c r="H87" s="47" t="e">
        <f>G87-E87</f>
        <v>#REF!</v>
      </c>
      <c r="I87" s="62" t="e">
        <f t="shared" si="19"/>
        <v>#REF!</v>
      </c>
      <c r="J87" s="71">
        <v>1000</v>
      </c>
      <c r="K87" s="117" t="e">
        <f t="shared" si="14"/>
        <v>#REF!</v>
      </c>
      <c r="L87" s="139" t="e">
        <f t="shared" si="15"/>
        <v>#REF!</v>
      </c>
      <c r="M87" s="118" t="e">
        <f t="shared" si="0"/>
        <v>#REF!</v>
      </c>
      <c r="N87" s="118" t="e">
        <f t="shared" si="16"/>
        <v>#REF!</v>
      </c>
      <c r="O87" s="118" t="e">
        <f t="shared" si="2"/>
        <v>#REF!</v>
      </c>
    </row>
    <row r="88" spans="1:15" s="7" customFormat="1" ht="33" hidden="1" customHeight="1">
      <c r="A88" s="10" t="e">
        <f>#REF!</f>
        <v>#REF!</v>
      </c>
      <c r="B88" s="10" t="e">
        <f>#REF!</f>
        <v>#REF!</v>
      </c>
      <c r="C88" s="10" t="e">
        <f>#REF!</f>
        <v>#REF!</v>
      </c>
      <c r="D88" s="93" t="s">
        <v>70</v>
      </c>
      <c r="E88" s="87" t="e">
        <f>#REF!</f>
        <v>#REF!</v>
      </c>
      <c r="F88" s="87" t="e">
        <f>#REF!</f>
        <v>#REF!</v>
      </c>
      <c r="G88" s="87" t="e">
        <f>#REF!</f>
        <v>#REF!</v>
      </c>
      <c r="H88" s="36" t="e">
        <f t="shared" si="1"/>
        <v>#REF!</v>
      </c>
      <c r="I88" s="62" t="e">
        <f t="shared" si="19"/>
        <v>#REF!</v>
      </c>
      <c r="J88" s="71">
        <v>1000</v>
      </c>
      <c r="K88" s="72" t="e">
        <f t="shared" si="14"/>
        <v>#REF!</v>
      </c>
      <c r="L88" s="50" t="e">
        <f t="shared" si="15"/>
        <v>#REF!</v>
      </c>
      <c r="M88" s="50" t="e">
        <f t="shared" si="0"/>
        <v>#REF!</v>
      </c>
      <c r="N88" s="50" t="e">
        <f t="shared" si="16"/>
        <v>#REF!</v>
      </c>
      <c r="O88" s="77" t="e">
        <f t="shared" si="2"/>
        <v>#REF!</v>
      </c>
    </row>
    <row r="89" spans="1:15" s="7" customFormat="1" ht="33" hidden="1" customHeight="1">
      <c r="A89" s="10" t="e">
        <f>#REF!</f>
        <v>#REF!</v>
      </c>
      <c r="B89" s="10" t="e">
        <f>#REF!</f>
        <v>#REF!</v>
      </c>
      <c r="C89" s="10" t="e">
        <f>#REF!</f>
        <v>#REF!</v>
      </c>
      <c r="D89" s="93" t="s">
        <v>70</v>
      </c>
      <c r="E89" s="87"/>
      <c r="F89" s="87" t="e">
        <f>#REF!</f>
        <v>#REF!</v>
      </c>
      <c r="G89" s="87" t="e">
        <f>#REF!</f>
        <v>#REF!</v>
      </c>
      <c r="H89" s="36" t="e">
        <f t="shared" si="1"/>
        <v>#REF!</v>
      </c>
      <c r="I89" s="62"/>
      <c r="J89" s="71">
        <v>1000</v>
      </c>
      <c r="K89" s="72"/>
      <c r="L89" s="50" t="e">
        <f t="shared" si="15"/>
        <v>#REF!</v>
      </c>
      <c r="M89" s="50" t="e">
        <f t="shared" si="0"/>
        <v>#REF!</v>
      </c>
      <c r="N89" s="50" t="e">
        <f t="shared" si="16"/>
        <v>#REF!</v>
      </c>
      <c r="O89" s="77"/>
    </row>
    <row r="90" spans="1:15" s="7" customFormat="1" ht="39" hidden="1" customHeight="1">
      <c r="A90" s="10" t="e">
        <f>#REF!</f>
        <v>#REF!</v>
      </c>
      <c r="B90" s="10" t="e">
        <f>#REF!</f>
        <v>#REF!</v>
      </c>
      <c r="C90" s="10" t="e">
        <f>#REF!</f>
        <v>#REF!</v>
      </c>
      <c r="D90" s="93" t="s">
        <v>100</v>
      </c>
      <c r="E90" s="87" t="e">
        <f>#REF!</f>
        <v>#REF!</v>
      </c>
      <c r="F90" s="87" t="e">
        <f>#REF!</f>
        <v>#REF!</v>
      </c>
      <c r="G90" s="87" t="e">
        <f>#REF!</f>
        <v>#REF!</v>
      </c>
      <c r="H90" s="36" t="e">
        <f t="shared" si="1"/>
        <v>#REF!</v>
      </c>
      <c r="I90" s="62" t="e">
        <f t="shared" si="19"/>
        <v>#REF!</v>
      </c>
      <c r="J90" s="71">
        <v>1000</v>
      </c>
      <c r="K90" s="72" t="e">
        <f t="shared" si="14"/>
        <v>#REF!</v>
      </c>
      <c r="L90" s="50" t="e">
        <f t="shared" si="15"/>
        <v>#REF!</v>
      </c>
      <c r="M90" s="50" t="e">
        <f t="shared" si="0"/>
        <v>#REF!</v>
      </c>
      <c r="N90" s="50" t="e">
        <f t="shared" si="16"/>
        <v>#REF!</v>
      </c>
      <c r="O90" s="77" t="e">
        <f t="shared" si="2"/>
        <v>#REF!</v>
      </c>
    </row>
    <row r="91" spans="1:15" s="7" customFormat="1" ht="30.75" hidden="1" customHeight="1">
      <c r="A91" s="10" t="e">
        <f>#REF!</f>
        <v>#REF!</v>
      </c>
      <c r="B91" s="10" t="e">
        <f>#REF!</f>
        <v>#REF!</v>
      </c>
      <c r="C91" s="10" t="e">
        <f>#REF!</f>
        <v>#REF!</v>
      </c>
      <c r="D91" s="93" t="s">
        <v>101</v>
      </c>
      <c r="E91" s="87" t="e">
        <f>#REF!</f>
        <v>#REF!</v>
      </c>
      <c r="F91" s="87" t="e">
        <f>#REF!</f>
        <v>#REF!</v>
      </c>
      <c r="G91" s="87" t="e">
        <f>#REF!</f>
        <v>#REF!</v>
      </c>
      <c r="H91" s="36" t="e">
        <f t="shared" si="1"/>
        <v>#REF!</v>
      </c>
      <c r="I91" s="62" t="e">
        <f t="shared" si="19"/>
        <v>#REF!</v>
      </c>
      <c r="J91" s="71">
        <v>1000</v>
      </c>
      <c r="K91" s="72" t="e">
        <f t="shared" si="14"/>
        <v>#REF!</v>
      </c>
      <c r="L91" s="50" t="e">
        <f t="shared" si="15"/>
        <v>#REF!</v>
      </c>
      <c r="M91" s="50" t="e">
        <f t="shared" si="0"/>
        <v>#REF!</v>
      </c>
      <c r="N91" s="50" t="e">
        <f t="shared" si="16"/>
        <v>#REF!</v>
      </c>
      <c r="O91" s="77" t="e">
        <f t="shared" si="2"/>
        <v>#REF!</v>
      </c>
    </row>
    <row r="92" spans="1:15" s="7" customFormat="1" ht="30.75" hidden="1" customHeight="1">
      <c r="A92" s="10" t="e">
        <f>#REF!</f>
        <v>#REF!</v>
      </c>
      <c r="B92" s="10" t="e">
        <f>#REF!</f>
        <v>#REF!</v>
      </c>
      <c r="C92" s="10" t="e">
        <f>#REF!</f>
        <v>#REF!</v>
      </c>
      <c r="D92" s="93" t="s">
        <v>101</v>
      </c>
      <c r="E92" s="87"/>
      <c r="F92" s="87" t="e">
        <f>#REF!</f>
        <v>#REF!</v>
      </c>
      <c r="G92" s="87" t="e">
        <f>#REF!</f>
        <v>#REF!</v>
      </c>
      <c r="H92" s="36" t="e">
        <f t="shared" si="1"/>
        <v>#REF!</v>
      </c>
      <c r="I92" s="62"/>
      <c r="J92" s="71">
        <v>1000</v>
      </c>
      <c r="K92" s="72">
        <f t="shared" si="14"/>
        <v>0</v>
      </c>
      <c r="L92" s="50" t="e">
        <f t="shared" si="15"/>
        <v>#REF!</v>
      </c>
      <c r="M92" s="50" t="e">
        <f t="shared" si="0"/>
        <v>#REF!</v>
      </c>
      <c r="N92" s="50" t="e">
        <f t="shared" si="16"/>
        <v>#REF!</v>
      </c>
      <c r="O92" s="77">
        <f t="shared" si="2"/>
        <v>0</v>
      </c>
    </row>
    <row r="93" spans="1:15" s="7" customFormat="1" ht="26.25" hidden="1" customHeight="1">
      <c r="A93" s="10" t="e">
        <f>#REF!</f>
        <v>#REF!</v>
      </c>
      <c r="B93" s="10" t="e">
        <f>#REF!</f>
        <v>#REF!</v>
      </c>
      <c r="C93" s="10" t="e">
        <f>#REF!</f>
        <v>#REF!</v>
      </c>
      <c r="D93" s="93" t="s">
        <v>102</v>
      </c>
      <c r="E93" s="87" t="e">
        <f>#REF!</f>
        <v>#REF!</v>
      </c>
      <c r="F93" s="87" t="e">
        <f>#REF!</f>
        <v>#REF!</v>
      </c>
      <c r="G93" s="87" t="e">
        <f>#REF!</f>
        <v>#REF!</v>
      </c>
      <c r="H93" s="36" t="e">
        <f t="shared" si="1"/>
        <v>#REF!</v>
      </c>
      <c r="I93" s="62" t="e">
        <f t="shared" si="19"/>
        <v>#REF!</v>
      </c>
      <c r="J93" s="71">
        <v>1000</v>
      </c>
      <c r="K93" s="72" t="e">
        <f t="shared" si="14"/>
        <v>#REF!</v>
      </c>
      <c r="L93" s="50" t="e">
        <f t="shared" si="15"/>
        <v>#REF!</v>
      </c>
      <c r="M93" s="50" t="e">
        <f t="shared" si="0"/>
        <v>#REF!</v>
      </c>
      <c r="N93" s="50" t="e">
        <f t="shared" si="16"/>
        <v>#REF!</v>
      </c>
      <c r="O93" s="77" t="e">
        <f t="shared" si="2"/>
        <v>#REF!</v>
      </c>
    </row>
    <row r="94" spans="1:15" s="138" customFormat="1" ht="30.75" customHeight="1">
      <c r="A94" s="119"/>
      <c r="B94" s="119"/>
      <c r="C94" s="113" t="s">
        <v>263</v>
      </c>
      <c r="D94" s="136" t="s">
        <v>172</v>
      </c>
      <c r="E94" s="87" t="e">
        <f>E96+E95+E97</f>
        <v>#REF!</v>
      </c>
      <c r="F94" s="87" t="e">
        <f>F96+F95+F97+F98</f>
        <v>#REF!</v>
      </c>
      <c r="G94" s="87" t="e">
        <f>G96+G95+G97+G98</f>
        <v>#REF!</v>
      </c>
      <c r="H94" s="47" t="e">
        <f t="shared" ref="H94:H99" si="20">G94-E94</f>
        <v>#REF!</v>
      </c>
      <c r="I94" s="62"/>
      <c r="J94" s="71">
        <v>1000</v>
      </c>
      <c r="K94" s="117" t="e">
        <f t="shared" si="14"/>
        <v>#REF!</v>
      </c>
      <c r="L94" s="118" t="e">
        <f t="shared" si="15"/>
        <v>#REF!</v>
      </c>
      <c r="M94" s="118" t="e">
        <f>G94/J94</f>
        <v>#REF!</v>
      </c>
      <c r="N94" s="118" t="e">
        <f t="shared" si="16"/>
        <v>#REF!</v>
      </c>
      <c r="O94" s="118">
        <f t="shared" si="2"/>
        <v>0</v>
      </c>
    </row>
    <row r="95" spans="1:15" s="138" customFormat="1" ht="30.75" hidden="1" customHeight="1">
      <c r="A95" s="10" t="e">
        <f>#REF!</f>
        <v>#REF!</v>
      </c>
      <c r="B95" s="10" t="e">
        <f>#REF!</f>
        <v>#REF!</v>
      </c>
      <c r="C95" s="10" t="e">
        <f>#REF!</f>
        <v>#REF!</v>
      </c>
      <c r="D95" s="142"/>
      <c r="E95" s="87" t="e">
        <f>#REF!</f>
        <v>#REF!</v>
      </c>
      <c r="F95" s="87" t="e">
        <f>#REF!</f>
        <v>#REF!</v>
      </c>
      <c r="G95" s="87" t="e">
        <f>#REF!</f>
        <v>#REF!</v>
      </c>
      <c r="H95" s="87" t="e">
        <f t="shared" si="20"/>
        <v>#REF!</v>
      </c>
      <c r="I95" s="62"/>
      <c r="J95" s="71">
        <v>1000</v>
      </c>
      <c r="K95" s="72" t="e">
        <f t="shared" si="14"/>
        <v>#REF!</v>
      </c>
      <c r="L95" s="50" t="e">
        <f t="shared" si="15"/>
        <v>#REF!</v>
      </c>
      <c r="M95" s="50" t="e">
        <f>G95/J95</f>
        <v>#REF!</v>
      </c>
      <c r="N95" s="50" t="e">
        <f t="shared" si="16"/>
        <v>#REF!</v>
      </c>
      <c r="O95" s="77"/>
    </row>
    <row r="96" spans="1:15" s="7" customFormat="1" ht="26.25" hidden="1" customHeight="1">
      <c r="A96" s="10" t="e">
        <f>#REF!</f>
        <v>#REF!</v>
      </c>
      <c r="B96" s="10" t="e">
        <f>#REF!</f>
        <v>#REF!</v>
      </c>
      <c r="C96" s="10" t="e">
        <f>#REF!</f>
        <v>#REF!</v>
      </c>
      <c r="D96" s="93" t="s">
        <v>170</v>
      </c>
      <c r="E96" s="87" t="e">
        <f>#REF!</f>
        <v>#REF!</v>
      </c>
      <c r="F96" s="87" t="e">
        <f>#REF!</f>
        <v>#REF!</v>
      </c>
      <c r="G96" s="87" t="e">
        <f>#REF!</f>
        <v>#REF!</v>
      </c>
      <c r="H96" s="87" t="e">
        <f t="shared" si="20"/>
        <v>#REF!</v>
      </c>
      <c r="I96" s="62"/>
      <c r="J96" s="71">
        <v>1000</v>
      </c>
      <c r="K96" s="72" t="e">
        <f t="shared" si="14"/>
        <v>#REF!</v>
      </c>
      <c r="L96" s="50" t="e">
        <f t="shared" si="15"/>
        <v>#REF!</v>
      </c>
      <c r="M96" s="50" t="e">
        <f>G96/J96</f>
        <v>#REF!</v>
      </c>
      <c r="N96" s="50" t="e">
        <f t="shared" si="16"/>
        <v>#REF!</v>
      </c>
      <c r="O96" s="77"/>
    </row>
    <row r="97" spans="1:15" s="7" customFormat="1" ht="26.25" hidden="1" customHeight="1">
      <c r="A97" s="10" t="e">
        <f>#REF!</f>
        <v>#REF!</v>
      </c>
      <c r="B97" s="10" t="e">
        <f>#REF!</f>
        <v>#REF!</v>
      </c>
      <c r="C97" s="10" t="e">
        <f>#REF!</f>
        <v>#REF!</v>
      </c>
      <c r="D97" s="93" t="s">
        <v>170</v>
      </c>
      <c r="E97" s="87">
        <v>95288.69</v>
      </c>
      <c r="F97" s="87" t="e">
        <f>#REF!</f>
        <v>#REF!</v>
      </c>
      <c r="G97" s="87" t="e">
        <f>#REF!</f>
        <v>#REF!</v>
      </c>
      <c r="H97" s="87" t="e">
        <f t="shared" si="20"/>
        <v>#REF!</v>
      </c>
      <c r="I97" s="62"/>
      <c r="J97" s="71">
        <v>1000</v>
      </c>
      <c r="K97" s="72">
        <f t="shared" si="14"/>
        <v>95.288690000000003</v>
      </c>
      <c r="L97" s="50" t="e">
        <f t="shared" si="15"/>
        <v>#REF!</v>
      </c>
      <c r="M97" s="50" t="e">
        <f>G97/J97</f>
        <v>#REF!</v>
      </c>
      <c r="N97" s="50" t="e">
        <f t="shared" si="16"/>
        <v>#REF!</v>
      </c>
      <c r="O97" s="77"/>
    </row>
    <row r="98" spans="1:15" s="7" customFormat="1" ht="26.25" hidden="1" customHeight="1">
      <c r="A98" s="10" t="e">
        <f>#REF!</f>
        <v>#REF!</v>
      </c>
      <c r="B98" s="10" t="e">
        <f>#REF!</f>
        <v>#REF!</v>
      </c>
      <c r="C98" s="10" t="e">
        <f>#REF!</f>
        <v>#REF!</v>
      </c>
      <c r="D98" s="93" t="s">
        <v>170</v>
      </c>
      <c r="E98" s="87"/>
      <c r="F98" s="87" t="e">
        <f>#REF!</f>
        <v>#REF!</v>
      </c>
      <c r="G98" s="87" t="e">
        <f>#REF!</f>
        <v>#REF!</v>
      </c>
      <c r="H98" s="87" t="e">
        <f t="shared" si="20"/>
        <v>#REF!</v>
      </c>
      <c r="I98" s="62"/>
      <c r="J98" s="71">
        <v>1000</v>
      </c>
      <c r="K98" s="72">
        <f t="shared" si="14"/>
        <v>0</v>
      </c>
      <c r="L98" s="50" t="e">
        <f t="shared" si="15"/>
        <v>#REF!</v>
      </c>
      <c r="M98" s="50" t="e">
        <f>G98/J98</f>
        <v>#REF!</v>
      </c>
      <c r="N98" s="50" t="e">
        <f t="shared" si="16"/>
        <v>#REF!</v>
      </c>
      <c r="O98" s="77"/>
    </row>
    <row r="99" spans="1:15" s="7" customFormat="1" ht="21.75" customHeight="1">
      <c r="A99" s="119"/>
      <c r="B99" s="119"/>
      <c r="C99" s="123" t="s">
        <v>59</v>
      </c>
      <c r="D99" s="124" t="s">
        <v>58</v>
      </c>
      <c r="E99" s="62" t="e">
        <f>E100</f>
        <v>#REF!</v>
      </c>
      <c r="F99" s="62" t="e">
        <f>F100</f>
        <v>#REF!</v>
      </c>
      <c r="G99" s="62" t="e">
        <f>G100</f>
        <v>#REF!</v>
      </c>
      <c r="H99" s="47" t="e">
        <f t="shared" si="20"/>
        <v>#REF!</v>
      </c>
      <c r="I99" s="62"/>
      <c r="J99" s="71">
        <v>1000</v>
      </c>
      <c r="K99" s="117" t="e">
        <f t="shared" si="14"/>
        <v>#REF!</v>
      </c>
      <c r="L99" s="139" t="e">
        <f t="shared" ref="L99:L108" si="21">F99/J99</f>
        <v>#REF!</v>
      </c>
      <c r="M99" s="118" t="e">
        <f t="shared" ref="M99:M138" si="22">G99/J99</f>
        <v>#REF!</v>
      </c>
      <c r="N99" s="118" t="e">
        <f t="shared" ref="N99:N108" si="23">H99/J99</f>
        <v>#REF!</v>
      </c>
      <c r="O99" s="118">
        <f t="shared" si="2"/>
        <v>0</v>
      </c>
    </row>
    <row r="100" spans="1:15" s="7" customFormat="1" ht="31.5" hidden="1" customHeight="1">
      <c r="A100" s="10" t="e">
        <f>#REF!</f>
        <v>#REF!</v>
      </c>
      <c r="B100" s="10" t="e">
        <f>#REF!</f>
        <v>#REF!</v>
      </c>
      <c r="C100" s="10" t="e">
        <f>#REF!</f>
        <v>#REF!</v>
      </c>
      <c r="D100" s="92" t="s">
        <v>103</v>
      </c>
      <c r="E100" s="87" t="e">
        <f>#REF!</f>
        <v>#REF!</v>
      </c>
      <c r="F100" s="87" t="e">
        <f>#REF!</f>
        <v>#REF!</v>
      </c>
      <c r="G100" s="87" t="e">
        <f>#REF!</f>
        <v>#REF!</v>
      </c>
      <c r="H100" s="36" t="e">
        <f t="shared" si="1"/>
        <v>#REF!</v>
      </c>
      <c r="I100" s="62"/>
      <c r="J100" s="71">
        <v>1000</v>
      </c>
      <c r="K100" s="72" t="e">
        <f t="shared" si="14"/>
        <v>#REF!</v>
      </c>
      <c r="L100" s="50" t="e">
        <f t="shared" si="21"/>
        <v>#REF!</v>
      </c>
      <c r="M100" s="50" t="e">
        <f t="shared" si="22"/>
        <v>#REF!</v>
      </c>
      <c r="N100" s="50" t="e">
        <f t="shared" si="23"/>
        <v>#REF!</v>
      </c>
      <c r="O100" s="77">
        <f t="shared" si="2"/>
        <v>0</v>
      </c>
    </row>
    <row r="101" spans="1:15" s="44" customFormat="1" ht="19.5" customHeight="1">
      <c r="A101" s="119"/>
      <c r="B101" s="125"/>
      <c r="C101" s="126" t="s">
        <v>21</v>
      </c>
      <c r="D101" s="127" t="s">
        <v>22</v>
      </c>
      <c r="E101" s="47" t="e">
        <f>SUM(E102:E134)</f>
        <v>#REF!</v>
      </c>
      <c r="F101" s="47" t="e">
        <f>SUM(F102:F134)</f>
        <v>#REF!</v>
      </c>
      <c r="G101" s="47" t="e">
        <f>SUM(G102:G134)</f>
        <v>#REF!</v>
      </c>
      <c r="H101" s="47" t="e">
        <f>G101-E101</f>
        <v>#REF!</v>
      </c>
      <c r="I101" s="62" t="e">
        <f>G101/E101*100</f>
        <v>#REF!</v>
      </c>
      <c r="J101" s="71">
        <v>1000</v>
      </c>
      <c r="K101" s="117" t="e">
        <f t="shared" si="14"/>
        <v>#REF!</v>
      </c>
      <c r="L101" s="118" t="e">
        <f>F101/J101</f>
        <v>#REF!</v>
      </c>
      <c r="M101" s="118" t="e">
        <f t="shared" si="22"/>
        <v>#REF!</v>
      </c>
      <c r="N101" s="118" t="e">
        <f t="shared" si="23"/>
        <v>#REF!</v>
      </c>
      <c r="O101" s="118" t="e">
        <f t="shared" si="2"/>
        <v>#REF!</v>
      </c>
    </row>
    <row r="102" spans="1:15" s="7" customFormat="1" ht="24" hidden="1" customHeight="1">
      <c r="A102" s="10" t="e">
        <f>#REF!</f>
        <v>#REF!</v>
      </c>
      <c r="B102" s="10" t="e">
        <f>#REF!</f>
        <v>#REF!</v>
      </c>
      <c r="C102" s="10" t="e">
        <f>#REF!</f>
        <v>#REF!</v>
      </c>
      <c r="D102" s="94" t="s">
        <v>107</v>
      </c>
      <c r="E102" s="87" t="e">
        <f>#REF!</f>
        <v>#REF!</v>
      </c>
      <c r="F102" s="87" t="e">
        <f>#REF!</f>
        <v>#REF!</v>
      </c>
      <c r="G102" s="87" t="e">
        <f>#REF!</f>
        <v>#REF!</v>
      </c>
      <c r="H102" s="36" t="e">
        <f t="shared" si="1"/>
        <v>#REF!</v>
      </c>
      <c r="I102" s="62" t="e">
        <f>G102/E102*100</f>
        <v>#REF!</v>
      </c>
      <c r="J102" s="71">
        <v>1000</v>
      </c>
      <c r="K102" s="72" t="e">
        <f t="shared" si="14"/>
        <v>#REF!</v>
      </c>
      <c r="L102" s="50" t="e">
        <f t="shared" si="21"/>
        <v>#REF!</v>
      </c>
      <c r="M102" s="50" t="e">
        <f t="shared" si="22"/>
        <v>#REF!</v>
      </c>
      <c r="N102" s="50" t="e">
        <f t="shared" si="23"/>
        <v>#REF!</v>
      </c>
      <c r="O102" s="77" t="e">
        <f t="shared" si="2"/>
        <v>#REF!</v>
      </c>
    </row>
    <row r="103" spans="1:15" s="7" customFormat="1" ht="24" hidden="1" customHeight="1">
      <c r="A103" s="10" t="e">
        <f>#REF!</f>
        <v>#REF!</v>
      </c>
      <c r="B103" s="10" t="e">
        <f>#REF!</f>
        <v>#REF!</v>
      </c>
      <c r="C103" s="10" t="e">
        <f>#REF!</f>
        <v>#REF!</v>
      </c>
      <c r="D103" s="94" t="s">
        <v>107</v>
      </c>
      <c r="E103" s="87" t="e">
        <f>#REF!</f>
        <v>#REF!</v>
      </c>
      <c r="F103" s="87" t="e">
        <f>#REF!</f>
        <v>#REF!</v>
      </c>
      <c r="G103" s="87" t="e">
        <f>#REF!</f>
        <v>#REF!</v>
      </c>
      <c r="H103" s="36" t="e">
        <f t="shared" si="1"/>
        <v>#REF!</v>
      </c>
      <c r="I103" s="62"/>
      <c r="J103" s="71">
        <v>1000</v>
      </c>
      <c r="K103" s="72" t="e">
        <f t="shared" si="14"/>
        <v>#REF!</v>
      </c>
      <c r="L103" s="50" t="e">
        <f t="shared" si="21"/>
        <v>#REF!</v>
      </c>
      <c r="M103" s="50" t="e">
        <f t="shared" si="22"/>
        <v>#REF!</v>
      </c>
      <c r="N103" s="50" t="e">
        <f t="shared" si="23"/>
        <v>#REF!</v>
      </c>
      <c r="O103" s="77"/>
    </row>
    <row r="104" spans="1:15" s="7" customFormat="1" ht="31.5" hidden="1" customHeight="1">
      <c r="A104" s="10" t="e">
        <f>#REF!</f>
        <v>#REF!</v>
      </c>
      <c r="B104" s="10" t="e">
        <f>#REF!</f>
        <v>#REF!</v>
      </c>
      <c r="C104" s="10" t="e">
        <f>#REF!</f>
        <v>#REF!</v>
      </c>
      <c r="D104" s="94" t="s">
        <v>71</v>
      </c>
      <c r="E104" s="87" t="e">
        <f>#REF!</f>
        <v>#REF!</v>
      </c>
      <c r="F104" s="87" t="e">
        <f>#REF!</f>
        <v>#REF!</v>
      </c>
      <c r="G104" s="87" t="e">
        <f>#REF!</f>
        <v>#REF!</v>
      </c>
      <c r="H104" s="36" t="e">
        <f t="shared" si="1"/>
        <v>#REF!</v>
      </c>
      <c r="I104" s="62" t="e">
        <f>G104/E104*100</f>
        <v>#REF!</v>
      </c>
      <c r="J104" s="71">
        <v>1000</v>
      </c>
      <c r="K104" s="72" t="e">
        <f t="shared" si="14"/>
        <v>#REF!</v>
      </c>
      <c r="L104" s="50" t="e">
        <f>F104/J104</f>
        <v>#REF!</v>
      </c>
      <c r="M104" s="50" t="e">
        <f>G104/J104</f>
        <v>#REF!</v>
      </c>
      <c r="N104" s="50" t="e">
        <f>H104/J104</f>
        <v>#REF!</v>
      </c>
      <c r="O104" s="77" t="e">
        <f t="shared" si="2"/>
        <v>#REF!</v>
      </c>
    </row>
    <row r="105" spans="1:15" s="7" customFormat="1" ht="63" hidden="1">
      <c r="A105" s="10" t="e">
        <f>#REF!</f>
        <v>#REF!</v>
      </c>
      <c r="B105" s="10" t="e">
        <f>#REF!</f>
        <v>#REF!</v>
      </c>
      <c r="C105" s="10" t="e">
        <f>#REF!</f>
        <v>#REF!</v>
      </c>
      <c r="D105" s="94" t="s">
        <v>71</v>
      </c>
      <c r="E105" s="87" t="e">
        <f>#REF!</f>
        <v>#REF!</v>
      </c>
      <c r="F105" s="87" t="e">
        <f>#REF!</f>
        <v>#REF!</v>
      </c>
      <c r="G105" s="87" t="e">
        <f>#REF!</f>
        <v>#REF!</v>
      </c>
      <c r="H105" s="36" t="e">
        <f t="shared" si="1"/>
        <v>#REF!</v>
      </c>
      <c r="I105" s="62"/>
      <c r="J105" s="71">
        <v>1000</v>
      </c>
      <c r="K105" s="72" t="e">
        <f t="shared" si="14"/>
        <v>#REF!</v>
      </c>
      <c r="L105" s="50" t="e">
        <f>F105/J105</f>
        <v>#REF!</v>
      </c>
      <c r="M105" s="50" t="e">
        <f>G105/J105</f>
        <v>#REF!</v>
      </c>
      <c r="N105" s="50" t="e">
        <f>H105/J105</f>
        <v>#REF!</v>
      </c>
      <c r="O105" s="77">
        <f t="shared" si="2"/>
        <v>0</v>
      </c>
    </row>
    <row r="106" spans="1:15" s="7" customFormat="1" ht="63" hidden="1" customHeight="1">
      <c r="A106" s="10" t="e">
        <f>#REF!</f>
        <v>#REF!</v>
      </c>
      <c r="B106" s="10" t="e">
        <f>#REF!</f>
        <v>#REF!</v>
      </c>
      <c r="C106" s="10" t="e">
        <f>#REF!</f>
        <v>#REF!</v>
      </c>
      <c r="D106" s="94" t="s">
        <v>104</v>
      </c>
      <c r="E106" s="87" t="e">
        <f>#REF!</f>
        <v>#REF!</v>
      </c>
      <c r="F106" s="87" t="e">
        <f>#REF!</f>
        <v>#REF!</v>
      </c>
      <c r="G106" s="87" t="e">
        <f>#REF!</f>
        <v>#REF!</v>
      </c>
      <c r="H106" s="36" t="e">
        <f t="shared" si="1"/>
        <v>#REF!</v>
      </c>
      <c r="I106" s="62" t="e">
        <f>G106/E106*100</f>
        <v>#REF!</v>
      </c>
      <c r="J106" s="71">
        <v>1000</v>
      </c>
      <c r="K106" s="72" t="e">
        <f t="shared" si="14"/>
        <v>#REF!</v>
      </c>
      <c r="L106" s="50" t="e">
        <f t="shared" si="21"/>
        <v>#REF!</v>
      </c>
      <c r="M106" s="50" t="e">
        <f t="shared" si="22"/>
        <v>#REF!</v>
      </c>
      <c r="N106" s="50" t="e">
        <f t="shared" si="23"/>
        <v>#REF!</v>
      </c>
      <c r="O106" s="77" t="e">
        <f t="shared" si="2"/>
        <v>#REF!</v>
      </c>
    </row>
    <row r="107" spans="1:15" s="7" customFormat="1" ht="63" hidden="1" customHeight="1">
      <c r="A107" s="10" t="e">
        <f>#REF!</f>
        <v>#REF!</v>
      </c>
      <c r="B107" s="10" t="e">
        <f>#REF!</f>
        <v>#REF!</v>
      </c>
      <c r="C107" s="10" t="e">
        <f>#REF!</f>
        <v>#REF!</v>
      </c>
      <c r="D107" s="94" t="s">
        <v>104</v>
      </c>
      <c r="E107" s="87" t="e">
        <f>#REF!</f>
        <v>#REF!</v>
      </c>
      <c r="F107" s="87" t="e">
        <f>#REF!</f>
        <v>#REF!</v>
      </c>
      <c r="G107" s="87" t="e">
        <f>#REF!</f>
        <v>#REF!</v>
      </c>
      <c r="H107" s="36" t="e">
        <f t="shared" si="1"/>
        <v>#REF!</v>
      </c>
      <c r="I107" s="62"/>
      <c r="J107" s="71">
        <v>1000</v>
      </c>
      <c r="K107" s="72" t="e">
        <f t="shared" si="14"/>
        <v>#REF!</v>
      </c>
      <c r="L107" s="50" t="e">
        <f t="shared" si="21"/>
        <v>#REF!</v>
      </c>
      <c r="M107" s="50" t="e">
        <f t="shared" si="22"/>
        <v>#REF!</v>
      </c>
      <c r="N107" s="50" t="e">
        <f t="shared" si="23"/>
        <v>#REF!</v>
      </c>
      <c r="O107" s="77">
        <f t="shared" si="2"/>
        <v>0</v>
      </c>
    </row>
    <row r="108" spans="1:15" s="7" customFormat="1" ht="78.75" hidden="1">
      <c r="A108" s="10" t="e">
        <f>#REF!</f>
        <v>#REF!</v>
      </c>
      <c r="B108" s="10" t="e">
        <f>#REF!</f>
        <v>#REF!</v>
      </c>
      <c r="C108" s="10" t="e">
        <f>#REF!</f>
        <v>#REF!</v>
      </c>
      <c r="D108" s="94" t="s">
        <v>72</v>
      </c>
      <c r="E108" s="87" t="e">
        <f>#REF!</f>
        <v>#REF!</v>
      </c>
      <c r="F108" s="87" t="e">
        <f>#REF!</f>
        <v>#REF!</v>
      </c>
      <c r="G108" s="87" t="e">
        <f>#REF!</f>
        <v>#REF!</v>
      </c>
      <c r="H108" s="36" t="e">
        <f t="shared" si="1"/>
        <v>#REF!</v>
      </c>
      <c r="I108" s="62"/>
      <c r="J108" s="71">
        <v>1000</v>
      </c>
      <c r="K108" s="72" t="e">
        <f t="shared" si="14"/>
        <v>#REF!</v>
      </c>
      <c r="L108" s="50" t="e">
        <f t="shared" si="21"/>
        <v>#REF!</v>
      </c>
      <c r="M108" s="50" t="e">
        <f t="shared" si="22"/>
        <v>#REF!</v>
      </c>
      <c r="N108" s="50" t="e">
        <f t="shared" si="23"/>
        <v>#REF!</v>
      </c>
      <c r="O108" s="77">
        <f t="shared" si="2"/>
        <v>0</v>
      </c>
    </row>
    <row r="109" spans="1:15" s="7" customFormat="1" ht="141.75" hidden="1" customHeight="1">
      <c r="A109" s="10" t="e">
        <f>#REF!</f>
        <v>#REF!</v>
      </c>
      <c r="B109" s="10" t="e">
        <f>#REF!</f>
        <v>#REF!</v>
      </c>
      <c r="C109" s="10" t="e">
        <f>#REF!</f>
        <v>#REF!</v>
      </c>
      <c r="D109" s="94" t="s">
        <v>73</v>
      </c>
      <c r="E109" s="87" t="e">
        <f>#REF!</f>
        <v>#REF!</v>
      </c>
      <c r="F109" s="87" t="e">
        <f>#REF!</f>
        <v>#REF!</v>
      </c>
      <c r="G109" s="87" t="e">
        <f>#REF!</f>
        <v>#REF!</v>
      </c>
      <c r="H109" s="36" t="e">
        <f t="shared" si="1"/>
        <v>#REF!</v>
      </c>
      <c r="I109" s="62" t="e">
        <f t="shared" ref="I109:I118" si="24">G109/E109*100</f>
        <v>#REF!</v>
      </c>
      <c r="J109" s="71">
        <v>1000</v>
      </c>
      <c r="K109" s="72" t="e">
        <f t="shared" si="14"/>
        <v>#REF!</v>
      </c>
      <c r="L109" s="50" t="e">
        <f t="shared" ref="L109:L137" si="25">F109/J109</f>
        <v>#REF!</v>
      </c>
      <c r="M109" s="50" t="e">
        <f t="shared" si="22"/>
        <v>#REF!</v>
      </c>
      <c r="N109" s="50" t="e">
        <f t="shared" ref="N109:N138" si="26">H109/J109</f>
        <v>#REF!</v>
      </c>
      <c r="O109" s="77" t="e">
        <f t="shared" si="2"/>
        <v>#REF!</v>
      </c>
    </row>
    <row r="110" spans="1:15" s="7" customFormat="1" ht="63" hidden="1" customHeight="1">
      <c r="A110" s="10" t="e">
        <f>#REF!</f>
        <v>#REF!</v>
      </c>
      <c r="B110" s="10" t="e">
        <f>#REF!</f>
        <v>#REF!</v>
      </c>
      <c r="C110" s="10" t="e">
        <f>#REF!</f>
        <v>#REF!</v>
      </c>
      <c r="D110" s="94" t="s">
        <v>74</v>
      </c>
      <c r="E110" s="87" t="e">
        <f>#REF!</f>
        <v>#REF!</v>
      </c>
      <c r="F110" s="87" t="e">
        <f>#REF!</f>
        <v>#REF!</v>
      </c>
      <c r="G110" s="87" t="e">
        <f>#REF!</f>
        <v>#REF!</v>
      </c>
      <c r="H110" s="36" t="e">
        <f t="shared" si="1"/>
        <v>#REF!</v>
      </c>
      <c r="I110" s="62" t="e">
        <f t="shared" si="24"/>
        <v>#REF!</v>
      </c>
      <c r="J110" s="71">
        <v>1000</v>
      </c>
      <c r="K110" s="72" t="e">
        <f t="shared" si="14"/>
        <v>#REF!</v>
      </c>
      <c r="L110" s="50" t="e">
        <f t="shared" si="25"/>
        <v>#REF!</v>
      </c>
      <c r="M110" s="50" t="e">
        <f t="shared" si="22"/>
        <v>#REF!</v>
      </c>
      <c r="N110" s="50" t="e">
        <f t="shared" si="26"/>
        <v>#REF!</v>
      </c>
      <c r="O110" s="77" t="e">
        <f t="shared" ref="O110:O137" si="27">I110</f>
        <v>#REF!</v>
      </c>
    </row>
    <row r="111" spans="1:15" s="7" customFormat="1" ht="63" hidden="1" customHeight="1">
      <c r="A111" s="10" t="e">
        <f>#REF!</f>
        <v>#REF!</v>
      </c>
      <c r="B111" s="10" t="e">
        <f>#REF!</f>
        <v>#REF!</v>
      </c>
      <c r="C111" s="10" t="e">
        <f>#REF!</f>
        <v>#REF!</v>
      </c>
      <c r="D111" s="94" t="s">
        <v>74</v>
      </c>
      <c r="E111" s="87" t="e">
        <f>#REF!</f>
        <v>#REF!</v>
      </c>
      <c r="F111" s="87" t="e">
        <f>#REF!</f>
        <v>#REF!</v>
      </c>
      <c r="G111" s="87" t="e">
        <f>#REF!</f>
        <v>#REF!</v>
      </c>
      <c r="H111" s="36" t="e">
        <f t="shared" si="1"/>
        <v>#REF!</v>
      </c>
      <c r="I111" s="62"/>
      <c r="J111" s="71">
        <v>1000</v>
      </c>
      <c r="K111" s="72" t="e">
        <f t="shared" si="14"/>
        <v>#REF!</v>
      </c>
      <c r="L111" s="50" t="e">
        <f t="shared" si="25"/>
        <v>#REF!</v>
      </c>
      <c r="M111" s="50" t="e">
        <f t="shared" si="22"/>
        <v>#REF!</v>
      </c>
      <c r="N111" s="50" t="e">
        <f t="shared" si="26"/>
        <v>#REF!</v>
      </c>
      <c r="O111" s="77">
        <f t="shared" si="27"/>
        <v>0</v>
      </c>
    </row>
    <row r="112" spans="1:15" s="7" customFormat="1" ht="63" hidden="1" customHeight="1">
      <c r="A112" s="10" t="e">
        <f>#REF!</f>
        <v>#REF!</v>
      </c>
      <c r="B112" s="10" t="e">
        <f>#REF!</f>
        <v>#REF!</v>
      </c>
      <c r="C112" s="10" t="e">
        <f>#REF!</f>
        <v>#REF!</v>
      </c>
      <c r="D112" s="94" t="s">
        <v>74</v>
      </c>
      <c r="E112" s="87" t="e">
        <f>#REF!</f>
        <v>#REF!</v>
      </c>
      <c r="F112" s="87" t="e">
        <f>#REF!</f>
        <v>#REF!</v>
      </c>
      <c r="G112" s="87" t="e">
        <f>#REF!</f>
        <v>#REF!</v>
      </c>
      <c r="H112" s="36" t="e">
        <f t="shared" si="1"/>
        <v>#REF!</v>
      </c>
      <c r="I112" s="62"/>
      <c r="J112" s="71">
        <v>1000</v>
      </c>
      <c r="K112" s="72" t="e">
        <f t="shared" si="14"/>
        <v>#REF!</v>
      </c>
      <c r="L112" s="50" t="e">
        <f t="shared" si="25"/>
        <v>#REF!</v>
      </c>
      <c r="M112" s="50" t="e">
        <f t="shared" si="22"/>
        <v>#REF!</v>
      </c>
      <c r="N112" s="50" t="e">
        <f t="shared" si="26"/>
        <v>#REF!</v>
      </c>
      <c r="O112" s="77">
        <f t="shared" si="27"/>
        <v>0</v>
      </c>
    </row>
    <row r="113" spans="1:15" s="7" customFormat="1" ht="78.75" hidden="1" customHeight="1">
      <c r="A113" s="10" t="e">
        <f>#REF!</f>
        <v>#REF!</v>
      </c>
      <c r="B113" s="10" t="e">
        <f>#REF!</f>
        <v>#REF!</v>
      </c>
      <c r="C113" s="10" t="e">
        <f>#REF!</f>
        <v>#REF!</v>
      </c>
      <c r="D113" s="94" t="s">
        <v>75</v>
      </c>
      <c r="E113" s="87" t="e">
        <f>#REF!</f>
        <v>#REF!</v>
      </c>
      <c r="F113" s="87" t="e">
        <f>#REF!</f>
        <v>#REF!</v>
      </c>
      <c r="G113" s="87" t="e">
        <f>#REF!</f>
        <v>#REF!</v>
      </c>
      <c r="H113" s="36" t="e">
        <f t="shared" si="1"/>
        <v>#REF!</v>
      </c>
      <c r="I113" s="62" t="e">
        <f t="shared" si="24"/>
        <v>#REF!</v>
      </c>
      <c r="J113" s="71">
        <v>1000</v>
      </c>
      <c r="K113" s="72" t="e">
        <f t="shared" si="14"/>
        <v>#REF!</v>
      </c>
      <c r="L113" s="50" t="e">
        <f t="shared" si="25"/>
        <v>#REF!</v>
      </c>
      <c r="M113" s="50" t="e">
        <f t="shared" si="22"/>
        <v>#REF!</v>
      </c>
      <c r="N113" s="50" t="e">
        <f t="shared" si="26"/>
        <v>#REF!</v>
      </c>
      <c r="O113" s="77" t="e">
        <f t="shared" si="27"/>
        <v>#REF!</v>
      </c>
    </row>
    <row r="114" spans="1:15" s="7" customFormat="1" ht="31.5" hidden="1">
      <c r="A114" s="10" t="e">
        <f>#REF!</f>
        <v>#REF!</v>
      </c>
      <c r="B114" s="10" t="e">
        <f>#REF!</f>
        <v>#REF!</v>
      </c>
      <c r="C114" s="10" t="e">
        <f>#REF!</f>
        <v>#REF!</v>
      </c>
      <c r="D114" s="94" t="s">
        <v>207</v>
      </c>
      <c r="E114" s="87" t="e">
        <f>#REF!</f>
        <v>#REF!</v>
      </c>
      <c r="F114" s="87" t="e">
        <f>#REF!</f>
        <v>#REF!</v>
      </c>
      <c r="G114" s="87" t="e">
        <f>#REF!</f>
        <v>#REF!</v>
      </c>
      <c r="H114" s="36" t="e">
        <f t="shared" si="1"/>
        <v>#REF!</v>
      </c>
      <c r="I114" s="62"/>
      <c r="J114" s="71">
        <v>1000</v>
      </c>
      <c r="K114" s="72" t="e">
        <f t="shared" si="14"/>
        <v>#REF!</v>
      </c>
      <c r="L114" s="50" t="e">
        <f t="shared" si="25"/>
        <v>#REF!</v>
      </c>
      <c r="M114" s="50" t="e">
        <f t="shared" si="22"/>
        <v>#REF!</v>
      </c>
      <c r="N114" s="50" t="e">
        <f t="shared" si="26"/>
        <v>#REF!</v>
      </c>
      <c r="O114" s="77">
        <f t="shared" si="27"/>
        <v>0</v>
      </c>
    </row>
    <row r="115" spans="1:15" s="7" customFormat="1" ht="78.75" hidden="1" customHeight="1">
      <c r="A115" s="10" t="e">
        <f>#REF!</f>
        <v>#REF!</v>
      </c>
      <c r="B115" s="10" t="e">
        <f>#REF!</f>
        <v>#REF!</v>
      </c>
      <c r="C115" s="10" t="e">
        <f>#REF!</f>
        <v>#REF!</v>
      </c>
      <c r="D115" s="94" t="s">
        <v>76</v>
      </c>
      <c r="E115" s="87" t="e">
        <f>#REF!</f>
        <v>#REF!</v>
      </c>
      <c r="F115" s="87" t="e">
        <f>#REF!</f>
        <v>#REF!</v>
      </c>
      <c r="G115" s="87" t="e">
        <f>#REF!</f>
        <v>#REF!</v>
      </c>
      <c r="H115" s="36" t="e">
        <f t="shared" si="1"/>
        <v>#REF!</v>
      </c>
      <c r="I115" s="62"/>
      <c r="J115" s="71">
        <v>1000</v>
      </c>
      <c r="K115" s="72" t="e">
        <f t="shared" si="14"/>
        <v>#REF!</v>
      </c>
      <c r="L115" s="50" t="e">
        <f t="shared" si="25"/>
        <v>#REF!</v>
      </c>
      <c r="M115" s="50" t="e">
        <f t="shared" si="22"/>
        <v>#REF!</v>
      </c>
      <c r="N115" s="50" t="e">
        <f t="shared" si="26"/>
        <v>#REF!</v>
      </c>
      <c r="O115" s="77">
        <f t="shared" si="27"/>
        <v>0</v>
      </c>
    </row>
    <row r="116" spans="1:15" s="7" customFormat="1" ht="78.75" hidden="1" customHeight="1">
      <c r="A116" s="10" t="e">
        <f>#REF!</f>
        <v>#REF!</v>
      </c>
      <c r="B116" s="10" t="e">
        <f>#REF!</f>
        <v>#REF!</v>
      </c>
      <c r="C116" s="10" t="e">
        <f>#REF!</f>
        <v>#REF!</v>
      </c>
      <c r="D116" s="94" t="s">
        <v>76</v>
      </c>
      <c r="E116" s="87" t="e">
        <f>#REF!</f>
        <v>#REF!</v>
      </c>
      <c r="F116" s="87" t="e">
        <f>#REF!</f>
        <v>#REF!</v>
      </c>
      <c r="G116" s="87" t="e">
        <f>#REF!</f>
        <v>#REF!</v>
      </c>
      <c r="H116" s="36" t="e">
        <f t="shared" si="1"/>
        <v>#REF!</v>
      </c>
      <c r="I116" s="62" t="e">
        <f t="shared" si="24"/>
        <v>#REF!</v>
      </c>
      <c r="J116" s="71">
        <v>1000</v>
      </c>
      <c r="K116" s="72" t="e">
        <f t="shared" si="14"/>
        <v>#REF!</v>
      </c>
      <c r="L116" s="50" t="e">
        <f t="shared" si="25"/>
        <v>#REF!</v>
      </c>
      <c r="M116" s="50" t="e">
        <f t="shared" si="22"/>
        <v>#REF!</v>
      </c>
      <c r="N116" s="50" t="e">
        <f t="shared" si="26"/>
        <v>#REF!</v>
      </c>
      <c r="O116" s="77" t="e">
        <f t="shared" si="27"/>
        <v>#REF!</v>
      </c>
    </row>
    <row r="117" spans="1:15" s="7" customFormat="1" ht="63" hidden="1" customHeight="1">
      <c r="A117" s="10" t="e">
        <f>#REF!</f>
        <v>#REF!</v>
      </c>
      <c r="B117" s="10" t="e">
        <f>#REF!</f>
        <v>#REF!</v>
      </c>
      <c r="C117" s="10" t="e">
        <f>#REF!</f>
        <v>#REF!</v>
      </c>
      <c r="D117" s="92" t="s">
        <v>105</v>
      </c>
      <c r="E117" s="87" t="e">
        <f>#REF!</f>
        <v>#REF!</v>
      </c>
      <c r="F117" s="87" t="e">
        <f>#REF!</f>
        <v>#REF!</v>
      </c>
      <c r="G117" s="87" t="e">
        <f>#REF!</f>
        <v>#REF!</v>
      </c>
      <c r="H117" s="36" t="e">
        <f t="shared" si="1"/>
        <v>#REF!</v>
      </c>
      <c r="I117" s="62" t="e">
        <f t="shared" si="24"/>
        <v>#REF!</v>
      </c>
      <c r="J117" s="71">
        <v>1000</v>
      </c>
      <c r="K117" s="72" t="e">
        <f t="shared" si="14"/>
        <v>#REF!</v>
      </c>
      <c r="L117" s="50" t="e">
        <f t="shared" si="25"/>
        <v>#REF!</v>
      </c>
      <c r="M117" s="50" t="e">
        <f t="shared" si="22"/>
        <v>#REF!</v>
      </c>
      <c r="N117" s="50" t="e">
        <f t="shared" si="26"/>
        <v>#REF!</v>
      </c>
      <c r="O117" s="77" t="e">
        <f t="shared" si="27"/>
        <v>#REF!</v>
      </c>
    </row>
    <row r="118" spans="1:15" s="7" customFormat="1" ht="31.5" hidden="1" customHeight="1">
      <c r="A118" s="10" t="e">
        <f>#REF!</f>
        <v>#REF!</v>
      </c>
      <c r="B118" s="10" t="e">
        <f>#REF!</f>
        <v>#REF!</v>
      </c>
      <c r="C118" s="10" t="e">
        <f>#REF!</f>
        <v>#REF!</v>
      </c>
      <c r="D118" s="92" t="s">
        <v>77</v>
      </c>
      <c r="E118" s="87" t="e">
        <f>#REF!</f>
        <v>#REF!</v>
      </c>
      <c r="F118" s="87" t="e">
        <f>#REF!</f>
        <v>#REF!</v>
      </c>
      <c r="G118" s="87" t="e">
        <f>#REF!</f>
        <v>#REF!</v>
      </c>
      <c r="H118" s="36" t="e">
        <f t="shared" si="1"/>
        <v>#REF!</v>
      </c>
      <c r="I118" s="62" t="e">
        <f t="shared" si="24"/>
        <v>#REF!</v>
      </c>
      <c r="J118" s="71">
        <v>1000</v>
      </c>
      <c r="K118" s="72" t="e">
        <f t="shared" si="14"/>
        <v>#REF!</v>
      </c>
      <c r="L118" s="50" t="e">
        <f t="shared" si="25"/>
        <v>#REF!</v>
      </c>
      <c r="M118" s="50" t="e">
        <f t="shared" si="22"/>
        <v>#REF!</v>
      </c>
      <c r="N118" s="50" t="e">
        <f t="shared" si="26"/>
        <v>#REF!</v>
      </c>
      <c r="O118" s="77" t="e">
        <f t="shared" si="27"/>
        <v>#REF!</v>
      </c>
    </row>
    <row r="119" spans="1:15" s="7" customFormat="1" ht="31.5" hidden="1" customHeight="1">
      <c r="A119" s="10" t="e">
        <f>#REF!</f>
        <v>#REF!</v>
      </c>
      <c r="B119" s="10" t="e">
        <f>#REF!</f>
        <v>#REF!</v>
      </c>
      <c r="C119" s="10" t="e">
        <f>#REF!</f>
        <v>#REF!</v>
      </c>
      <c r="D119" s="92" t="s">
        <v>77</v>
      </c>
      <c r="E119" s="87" t="e">
        <f>#REF!</f>
        <v>#REF!</v>
      </c>
      <c r="F119" s="87" t="e">
        <f>#REF!</f>
        <v>#REF!</v>
      </c>
      <c r="G119" s="87" t="e">
        <f>#REF!</f>
        <v>#REF!</v>
      </c>
      <c r="H119" s="36" t="e">
        <f t="shared" si="1"/>
        <v>#REF!</v>
      </c>
      <c r="I119" s="62"/>
      <c r="J119" s="71">
        <v>1000</v>
      </c>
      <c r="K119" s="72" t="e">
        <f t="shared" si="14"/>
        <v>#REF!</v>
      </c>
      <c r="L119" s="50" t="e">
        <f t="shared" si="25"/>
        <v>#REF!</v>
      </c>
      <c r="M119" s="50" t="e">
        <f t="shared" si="22"/>
        <v>#REF!</v>
      </c>
      <c r="N119" s="50" t="e">
        <f t="shared" si="26"/>
        <v>#REF!</v>
      </c>
      <c r="O119" s="77">
        <f t="shared" si="27"/>
        <v>0</v>
      </c>
    </row>
    <row r="120" spans="1:15" s="7" customFormat="1" ht="31.5" hidden="1" customHeight="1">
      <c r="A120" s="10" t="e">
        <f>#REF!</f>
        <v>#REF!</v>
      </c>
      <c r="B120" s="10" t="e">
        <f>#REF!</f>
        <v>#REF!</v>
      </c>
      <c r="C120" s="10" t="e">
        <f>#REF!</f>
        <v>#REF!</v>
      </c>
      <c r="D120" s="92" t="s">
        <v>77</v>
      </c>
      <c r="E120" s="87" t="e">
        <f>#REF!</f>
        <v>#REF!</v>
      </c>
      <c r="F120" s="87" t="e">
        <f>#REF!</f>
        <v>#REF!</v>
      </c>
      <c r="G120" s="87" t="e">
        <f>#REF!</f>
        <v>#REF!</v>
      </c>
      <c r="H120" s="36" t="e">
        <f t="shared" si="1"/>
        <v>#REF!</v>
      </c>
      <c r="I120" s="62"/>
      <c r="J120" s="71">
        <v>1000</v>
      </c>
      <c r="K120" s="72" t="e">
        <f t="shared" si="14"/>
        <v>#REF!</v>
      </c>
      <c r="L120" s="50" t="e">
        <f t="shared" si="25"/>
        <v>#REF!</v>
      </c>
      <c r="M120" s="50" t="e">
        <f t="shared" si="22"/>
        <v>#REF!</v>
      </c>
      <c r="N120" s="50" t="e">
        <f t="shared" si="26"/>
        <v>#REF!</v>
      </c>
      <c r="O120" s="77">
        <f>I120</f>
        <v>0</v>
      </c>
    </row>
    <row r="121" spans="1:15" s="7" customFormat="1" ht="31.5" hidden="1" customHeight="1">
      <c r="A121" s="10" t="e">
        <f>#REF!</f>
        <v>#REF!</v>
      </c>
      <c r="B121" s="10" t="e">
        <f>#REF!</f>
        <v>#REF!</v>
      </c>
      <c r="C121" s="10" t="e">
        <f>#REF!</f>
        <v>#REF!</v>
      </c>
      <c r="D121" s="92" t="s">
        <v>77</v>
      </c>
      <c r="E121" s="87" t="e">
        <f>#REF!</f>
        <v>#REF!</v>
      </c>
      <c r="F121" s="87" t="e">
        <f>#REF!</f>
        <v>#REF!</v>
      </c>
      <c r="G121" s="87" t="e">
        <f>#REF!</f>
        <v>#REF!</v>
      </c>
      <c r="H121" s="36" t="e">
        <f t="shared" si="1"/>
        <v>#REF!</v>
      </c>
      <c r="I121" s="62"/>
      <c r="J121" s="71">
        <v>1000</v>
      </c>
      <c r="K121" s="72" t="e">
        <f t="shared" si="14"/>
        <v>#REF!</v>
      </c>
      <c r="L121" s="50" t="e">
        <f t="shared" si="25"/>
        <v>#REF!</v>
      </c>
      <c r="M121" s="50" t="e">
        <f t="shared" si="22"/>
        <v>#REF!</v>
      </c>
      <c r="N121" s="50" t="e">
        <f t="shared" si="26"/>
        <v>#REF!</v>
      </c>
      <c r="O121" s="77">
        <f>I121</f>
        <v>0</v>
      </c>
    </row>
    <row r="122" spans="1:15" s="7" customFormat="1" ht="31.5" hidden="1" customHeight="1">
      <c r="A122" s="10" t="e">
        <f>#REF!</f>
        <v>#REF!</v>
      </c>
      <c r="B122" s="10" t="e">
        <f>#REF!</f>
        <v>#REF!</v>
      </c>
      <c r="C122" s="10" t="e">
        <f>#REF!</f>
        <v>#REF!</v>
      </c>
      <c r="D122" s="92" t="s">
        <v>77</v>
      </c>
      <c r="E122" s="87" t="e">
        <f>#REF!</f>
        <v>#REF!</v>
      </c>
      <c r="F122" s="87" t="e">
        <f>#REF!</f>
        <v>#REF!</v>
      </c>
      <c r="G122" s="87" t="e">
        <f>#REF!</f>
        <v>#REF!</v>
      </c>
      <c r="H122" s="36" t="e">
        <f t="shared" si="1"/>
        <v>#REF!</v>
      </c>
      <c r="I122" s="62"/>
      <c r="J122" s="71">
        <v>1000</v>
      </c>
      <c r="K122" s="72" t="e">
        <f t="shared" si="14"/>
        <v>#REF!</v>
      </c>
      <c r="L122" s="50" t="e">
        <f t="shared" si="25"/>
        <v>#REF!</v>
      </c>
      <c r="M122" s="50" t="e">
        <f t="shared" si="22"/>
        <v>#REF!</v>
      </c>
      <c r="N122" s="50" t="e">
        <f t="shared" si="26"/>
        <v>#REF!</v>
      </c>
      <c r="O122" s="77">
        <f t="shared" si="27"/>
        <v>0</v>
      </c>
    </row>
    <row r="123" spans="1:15" s="7" customFormat="1" ht="31.5" hidden="1" customHeight="1">
      <c r="A123" s="10" t="e">
        <f>#REF!</f>
        <v>#REF!</v>
      </c>
      <c r="B123" s="10" t="e">
        <f>#REF!</f>
        <v>#REF!</v>
      </c>
      <c r="C123" s="10" t="e">
        <f>#REF!</f>
        <v>#REF!</v>
      </c>
      <c r="D123" s="92" t="s">
        <v>77</v>
      </c>
      <c r="E123" s="87" t="e">
        <f>#REF!</f>
        <v>#REF!</v>
      </c>
      <c r="F123" s="87" t="e">
        <f>#REF!</f>
        <v>#REF!</v>
      </c>
      <c r="G123" s="87" t="e">
        <f>#REF!</f>
        <v>#REF!</v>
      </c>
      <c r="H123" s="36" t="e">
        <f>G123-E123</f>
        <v>#REF!</v>
      </c>
      <c r="I123" s="62"/>
      <c r="J123" s="71">
        <v>1000</v>
      </c>
      <c r="K123" s="72" t="e">
        <f t="shared" si="14"/>
        <v>#REF!</v>
      </c>
      <c r="L123" s="50" t="e">
        <f t="shared" si="25"/>
        <v>#REF!</v>
      </c>
      <c r="M123" s="50" t="e">
        <f>G123/J123</f>
        <v>#REF!</v>
      </c>
      <c r="N123" s="50" t="e">
        <f t="shared" si="26"/>
        <v>#REF!</v>
      </c>
      <c r="O123" s="77">
        <f t="shared" si="27"/>
        <v>0</v>
      </c>
    </row>
    <row r="124" spans="1:15" s="7" customFormat="1" ht="31.5" hidden="1" customHeight="1">
      <c r="A124" s="10" t="e">
        <f>#REF!</f>
        <v>#REF!</v>
      </c>
      <c r="B124" s="10" t="e">
        <f>#REF!</f>
        <v>#REF!</v>
      </c>
      <c r="C124" s="10" t="e">
        <f>#REF!</f>
        <v>#REF!</v>
      </c>
      <c r="D124" s="92" t="s">
        <v>77</v>
      </c>
      <c r="E124" s="87" t="e">
        <f>#REF!</f>
        <v>#REF!</v>
      </c>
      <c r="F124" s="87" t="e">
        <f>#REF!</f>
        <v>#REF!</v>
      </c>
      <c r="G124" s="87" t="e">
        <f>#REF!</f>
        <v>#REF!</v>
      </c>
      <c r="H124" s="36" t="e">
        <f>G124-E124</f>
        <v>#REF!</v>
      </c>
      <c r="I124" s="62"/>
      <c r="J124" s="71">
        <v>1000</v>
      </c>
      <c r="K124" s="72" t="e">
        <f t="shared" si="14"/>
        <v>#REF!</v>
      </c>
      <c r="L124" s="50" t="e">
        <f t="shared" si="25"/>
        <v>#REF!</v>
      </c>
      <c r="M124" s="50" t="e">
        <f>G124/J124</f>
        <v>#REF!</v>
      </c>
      <c r="N124" s="50" t="e">
        <f t="shared" si="26"/>
        <v>#REF!</v>
      </c>
      <c r="O124" s="77">
        <f t="shared" si="27"/>
        <v>0</v>
      </c>
    </row>
    <row r="125" spans="1:15" s="7" customFormat="1" ht="31.5" hidden="1" customHeight="1">
      <c r="A125" s="10" t="e">
        <f>#REF!</f>
        <v>#REF!</v>
      </c>
      <c r="B125" s="10" t="e">
        <f>#REF!</f>
        <v>#REF!</v>
      </c>
      <c r="C125" s="10" t="e">
        <f>#REF!</f>
        <v>#REF!</v>
      </c>
      <c r="D125" s="92" t="s">
        <v>78</v>
      </c>
      <c r="E125" s="87" t="e">
        <f>#REF!</f>
        <v>#REF!</v>
      </c>
      <c r="F125" s="87" t="e">
        <f>#REF!</f>
        <v>#REF!</v>
      </c>
      <c r="G125" s="87" t="e">
        <f>#REF!</f>
        <v>#REF!</v>
      </c>
      <c r="H125" s="36" t="e">
        <f t="shared" si="1"/>
        <v>#REF!</v>
      </c>
      <c r="I125" s="62" t="e">
        <f>G125/E125*100</f>
        <v>#REF!</v>
      </c>
      <c r="J125" s="71">
        <v>1000</v>
      </c>
      <c r="K125" s="72" t="e">
        <f t="shared" si="14"/>
        <v>#REF!</v>
      </c>
      <c r="L125" s="50" t="e">
        <f t="shared" si="25"/>
        <v>#REF!</v>
      </c>
      <c r="M125" s="50" t="e">
        <f t="shared" si="22"/>
        <v>#REF!</v>
      </c>
      <c r="N125" s="50" t="e">
        <f t="shared" si="26"/>
        <v>#REF!</v>
      </c>
      <c r="O125" s="77" t="e">
        <f t="shared" si="27"/>
        <v>#REF!</v>
      </c>
    </row>
    <row r="126" spans="1:15" s="7" customFormat="1" ht="31.5" hidden="1" customHeight="1">
      <c r="A126" s="10" t="e">
        <f>#REF!</f>
        <v>#REF!</v>
      </c>
      <c r="B126" s="10" t="e">
        <f>#REF!</f>
        <v>#REF!</v>
      </c>
      <c r="C126" s="10" t="e">
        <f>#REF!</f>
        <v>#REF!</v>
      </c>
      <c r="D126" s="94" t="s">
        <v>106</v>
      </c>
      <c r="E126" s="87" t="e">
        <f>#REF!</f>
        <v>#REF!</v>
      </c>
      <c r="F126" s="87" t="e">
        <f>#REF!</f>
        <v>#REF!</v>
      </c>
      <c r="G126" s="87" t="e">
        <f>#REF!</f>
        <v>#REF!</v>
      </c>
      <c r="H126" s="36" t="e">
        <f t="shared" si="1"/>
        <v>#REF!</v>
      </c>
      <c r="I126" s="62" t="e">
        <f>G126/E126*100</f>
        <v>#REF!</v>
      </c>
      <c r="J126" s="71">
        <v>1000</v>
      </c>
      <c r="K126" s="72" t="e">
        <f t="shared" si="14"/>
        <v>#REF!</v>
      </c>
      <c r="L126" s="50" t="e">
        <f t="shared" si="25"/>
        <v>#REF!</v>
      </c>
      <c r="M126" s="50" t="e">
        <f t="shared" si="22"/>
        <v>#REF!</v>
      </c>
      <c r="N126" s="50" t="e">
        <f t="shared" si="26"/>
        <v>#REF!</v>
      </c>
      <c r="O126" s="77" t="e">
        <f t="shared" si="27"/>
        <v>#REF!</v>
      </c>
    </row>
    <row r="127" spans="1:15" s="7" customFormat="1" ht="31.5" hidden="1" customHeight="1">
      <c r="A127" s="10" t="e">
        <f>#REF!</f>
        <v>#REF!</v>
      </c>
      <c r="B127" s="10" t="e">
        <f>#REF!</f>
        <v>#REF!</v>
      </c>
      <c r="C127" s="10" t="e">
        <f>#REF!</f>
        <v>#REF!</v>
      </c>
      <c r="D127" s="94" t="s">
        <v>106</v>
      </c>
      <c r="E127" s="87" t="e">
        <f>#REF!</f>
        <v>#REF!</v>
      </c>
      <c r="F127" s="87" t="e">
        <f>#REF!</f>
        <v>#REF!</v>
      </c>
      <c r="G127" s="87" t="e">
        <f>#REF!</f>
        <v>#REF!</v>
      </c>
      <c r="H127" s="36" t="e">
        <f t="shared" si="1"/>
        <v>#REF!</v>
      </c>
      <c r="I127" s="62"/>
      <c r="J127" s="71">
        <v>1000</v>
      </c>
      <c r="K127" s="72" t="e">
        <f t="shared" si="14"/>
        <v>#REF!</v>
      </c>
      <c r="L127" s="50" t="e">
        <f t="shared" si="25"/>
        <v>#REF!</v>
      </c>
      <c r="M127" s="50" t="e">
        <f t="shared" si="22"/>
        <v>#REF!</v>
      </c>
      <c r="N127" s="50" t="e">
        <f t="shared" si="26"/>
        <v>#REF!</v>
      </c>
      <c r="O127" s="77">
        <f t="shared" si="27"/>
        <v>0</v>
      </c>
    </row>
    <row r="128" spans="1:15" s="7" customFormat="1" ht="31.5" hidden="1" customHeight="1">
      <c r="A128" s="10" t="e">
        <f>#REF!</f>
        <v>#REF!</v>
      </c>
      <c r="B128" s="10" t="e">
        <f>#REF!</f>
        <v>#REF!</v>
      </c>
      <c r="C128" s="10" t="e">
        <f>#REF!</f>
        <v>#REF!</v>
      </c>
      <c r="D128" s="94" t="s">
        <v>106</v>
      </c>
      <c r="E128" s="87" t="e">
        <f>#REF!</f>
        <v>#REF!</v>
      </c>
      <c r="F128" s="87" t="e">
        <f>#REF!</f>
        <v>#REF!</v>
      </c>
      <c r="G128" s="87" t="e">
        <f>#REF!</f>
        <v>#REF!</v>
      </c>
      <c r="H128" s="36" t="e">
        <f t="shared" si="1"/>
        <v>#REF!</v>
      </c>
      <c r="I128" s="62"/>
      <c r="J128" s="71">
        <v>1000</v>
      </c>
      <c r="K128" s="72" t="e">
        <f t="shared" si="14"/>
        <v>#REF!</v>
      </c>
      <c r="L128" s="50" t="e">
        <f t="shared" si="25"/>
        <v>#REF!</v>
      </c>
      <c r="M128" s="50" t="e">
        <f t="shared" si="22"/>
        <v>#REF!</v>
      </c>
      <c r="N128" s="50" t="e">
        <f t="shared" si="26"/>
        <v>#REF!</v>
      </c>
      <c r="O128" s="77">
        <f t="shared" si="27"/>
        <v>0</v>
      </c>
    </row>
    <row r="129" spans="1:15" s="7" customFormat="1" ht="31.5" hidden="1" customHeight="1">
      <c r="A129" s="10" t="e">
        <f>#REF!</f>
        <v>#REF!</v>
      </c>
      <c r="B129" s="10" t="e">
        <f>#REF!</f>
        <v>#REF!</v>
      </c>
      <c r="C129" s="10" t="e">
        <f>#REF!</f>
        <v>#REF!</v>
      </c>
      <c r="D129" s="94" t="s">
        <v>106</v>
      </c>
      <c r="E129" s="87" t="e">
        <f>#REF!</f>
        <v>#REF!</v>
      </c>
      <c r="F129" s="87" t="e">
        <f>#REF!</f>
        <v>#REF!</v>
      </c>
      <c r="G129" s="87" t="e">
        <f>#REF!</f>
        <v>#REF!</v>
      </c>
      <c r="H129" s="36" t="e">
        <f t="shared" si="1"/>
        <v>#REF!</v>
      </c>
      <c r="I129" s="62"/>
      <c r="J129" s="71">
        <v>1000</v>
      </c>
      <c r="K129" s="72" t="e">
        <f t="shared" si="14"/>
        <v>#REF!</v>
      </c>
      <c r="L129" s="50" t="e">
        <f t="shared" si="25"/>
        <v>#REF!</v>
      </c>
      <c r="M129" s="50" t="e">
        <f t="shared" si="22"/>
        <v>#REF!</v>
      </c>
      <c r="N129" s="50" t="e">
        <f t="shared" si="26"/>
        <v>#REF!</v>
      </c>
      <c r="O129" s="77"/>
    </row>
    <row r="130" spans="1:15" s="7" customFormat="1" ht="31.5" hidden="1" customHeight="1">
      <c r="A130" s="10" t="e">
        <f>#REF!</f>
        <v>#REF!</v>
      </c>
      <c r="B130" s="10" t="e">
        <f>#REF!</f>
        <v>#REF!</v>
      </c>
      <c r="C130" s="10" t="e">
        <f>#REF!</f>
        <v>#REF!</v>
      </c>
      <c r="D130" s="94" t="s">
        <v>106</v>
      </c>
      <c r="E130" s="87" t="e">
        <f>#REF!</f>
        <v>#REF!</v>
      </c>
      <c r="F130" s="87" t="e">
        <f>#REF!</f>
        <v>#REF!</v>
      </c>
      <c r="G130" s="87" t="e">
        <f>#REF!</f>
        <v>#REF!</v>
      </c>
      <c r="H130" s="36" t="e">
        <f t="shared" si="1"/>
        <v>#REF!</v>
      </c>
      <c r="I130" s="62"/>
      <c r="J130" s="71">
        <v>1000</v>
      </c>
      <c r="K130" s="72" t="e">
        <f t="shared" si="14"/>
        <v>#REF!</v>
      </c>
      <c r="L130" s="50" t="e">
        <f t="shared" si="25"/>
        <v>#REF!</v>
      </c>
      <c r="M130" s="50" t="e">
        <f t="shared" si="22"/>
        <v>#REF!</v>
      </c>
      <c r="N130" s="50" t="e">
        <f t="shared" si="26"/>
        <v>#REF!</v>
      </c>
      <c r="O130" s="77">
        <f t="shared" si="27"/>
        <v>0</v>
      </c>
    </row>
    <row r="131" spans="1:15" s="7" customFormat="1" ht="31.5" hidden="1" customHeight="1">
      <c r="A131" s="10" t="e">
        <f>#REF!</f>
        <v>#REF!</v>
      </c>
      <c r="B131" s="10" t="e">
        <f>#REF!</f>
        <v>#REF!</v>
      </c>
      <c r="C131" s="10" t="e">
        <f>#REF!</f>
        <v>#REF!</v>
      </c>
      <c r="D131" s="94" t="s">
        <v>106</v>
      </c>
      <c r="E131" s="87" t="e">
        <f>#REF!</f>
        <v>#REF!</v>
      </c>
      <c r="F131" s="87" t="e">
        <f>#REF!</f>
        <v>#REF!</v>
      </c>
      <c r="G131" s="87" t="e">
        <f>#REF!</f>
        <v>#REF!</v>
      </c>
      <c r="H131" s="36" t="e">
        <f t="shared" si="1"/>
        <v>#REF!</v>
      </c>
      <c r="I131" s="62"/>
      <c r="J131" s="71">
        <v>1000</v>
      </c>
      <c r="K131" s="72" t="e">
        <f t="shared" si="14"/>
        <v>#REF!</v>
      </c>
      <c r="L131" s="50" t="e">
        <f t="shared" si="25"/>
        <v>#REF!</v>
      </c>
      <c r="M131" s="50" t="e">
        <f t="shared" si="22"/>
        <v>#REF!</v>
      </c>
      <c r="N131" s="50" t="e">
        <f t="shared" si="26"/>
        <v>#REF!</v>
      </c>
      <c r="O131" s="77">
        <f t="shared" si="27"/>
        <v>0</v>
      </c>
    </row>
    <row r="132" spans="1:15" s="7" customFormat="1" ht="31.5" hidden="1" customHeight="1">
      <c r="A132" s="10" t="e">
        <f>#REF!</f>
        <v>#REF!</v>
      </c>
      <c r="B132" s="10" t="e">
        <f>#REF!</f>
        <v>#REF!</v>
      </c>
      <c r="C132" s="10" t="e">
        <f>#REF!</f>
        <v>#REF!</v>
      </c>
      <c r="D132" s="94" t="s">
        <v>106</v>
      </c>
      <c r="E132" s="87" t="e">
        <f>#REF!</f>
        <v>#REF!</v>
      </c>
      <c r="F132" s="87" t="e">
        <f>#REF!</f>
        <v>#REF!</v>
      </c>
      <c r="G132" s="87" t="e">
        <f>#REF!</f>
        <v>#REF!</v>
      </c>
      <c r="H132" s="36" t="e">
        <f>G132-E132</f>
        <v>#REF!</v>
      </c>
      <c r="I132" s="62"/>
      <c r="J132" s="71">
        <v>1000</v>
      </c>
      <c r="K132" s="72" t="e">
        <f t="shared" si="14"/>
        <v>#REF!</v>
      </c>
      <c r="L132" s="50" t="e">
        <f t="shared" si="25"/>
        <v>#REF!</v>
      </c>
      <c r="M132" s="50" t="e">
        <f t="shared" si="22"/>
        <v>#REF!</v>
      </c>
      <c r="N132" s="50" t="e">
        <f t="shared" si="26"/>
        <v>#REF!</v>
      </c>
      <c r="O132" s="77">
        <f t="shared" si="27"/>
        <v>0</v>
      </c>
    </row>
    <row r="133" spans="1:15" s="7" customFormat="1" ht="31.5" hidden="1" customHeight="1">
      <c r="A133" s="10" t="e">
        <f>#REF!</f>
        <v>#REF!</v>
      </c>
      <c r="B133" s="10" t="e">
        <f>#REF!</f>
        <v>#REF!</v>
      </c>
      <c r="C133" s="10" t="e">
        <f>#REF!</f>
        <v>#REF!</v>
      </c>
      <c r="D133" s="94" t="s">
        <v>106</v>
      </c>
      <c r="E133" s="87" t="e">
        <f>#REF!</f>
        <v>#REF!</v>
      </c>
      <c r="F133" s="87" t="e">
        <f>#REF!</f>
        <v>#REF!</v>
      </c>
      <c r="G133" s="87" t="e">
        <f>#REF!</f>
        <v>#REF!</v>
      </c>
      <c r="H133" s="36" t="e">
        <f>G133-E133</f>
        <v>#REF!</v>
      </c>
      <c r="I133" s="62"/>
      <c r="J133" s="71">
        <v>1000</v>
      </c>
      <c r="K133" s="72" t="e">
        <f t="shared" si="14"/>
        <v>#REF!</v>
      </c>
      <c r="L133" s="50" t="e">
        <f t="shared" si="25"/>
        <v>#REF!</v>
      </c>
      <c r="M133" s="50" t="e">
        <f t="shared" si="22"/>
        <v>#REF!</v>
      </c>
      <c r="N133" s="50" t="e">
        <f t="shared" si="26"/>
        <v>#REF!</v>
      </c>
      <c r="O133" s="77">
        <f t="shared" si="27"/>
        <v>0</v>
      </c>
    </row>
    <row r="134" spans="1:15" s="7" customFormat="1" ht="31.5" hidden="1" customHeight="1">
      <c r="A134" s="10" t="e">
        <f>#REF!</f>
        <v>#REF!</v>
      </c>
      <c r="B134" s="10" t="e">
        <f>#REF!</f>
        <v>#REF!</v>
      </c>
      <c r="C134" s="10" t="e">
        <f>#REF!</f>
        <v>#REF!</v>
      </c>
      <c r="D134" s="94" t="s">
        <v>106</v>
      </c>
      <c r="E134" s="87" t="e">
        <f>#REF!</f>
        <v>#REF!</v>
      </c>
      <c r="F134" s="87" t="e">
        <f>#REF!</f>
        <v>#REF!</v>
      </c>
      <c r="G134" s="87" t="e">
        <f>#REF!</f>
        <v>#REF!</v>
      </c>
      <c r="H134" s="36" t="e">
        <f t="shared" si="1"/>
        <v>#REF!</v>
      </c>
      <c r="I134" s="62"/>
      <c r="J134" s="71">
        <v>1000</v>
      </c>
      <c r="K134" s="72" t="e">
        <f t="shared" si="14"/>
        <v>#REF!</v>
      </c>
      <c r="L134" s="50" t="e">
        <f t="shared" si="25"/>
        <v>#REF!</v>
      </c>
      <c r="M134" s="50" t="e">
        <f t="shared" si="22"/>
        <v>#REF!</v>
      </c>
      <c r="N134" s="50" t="e">
        <f t="shared" si="26"/>
        <v>#REF!</v>
      </c>
      <c r="O134" s="77">
        <f t="shared" si="27"/>
        <v>0</v>
      </c>
    </row>
    <row r="135" spans="1:15" s="44" customFormat="1" ht="21.75" customHeight="1">
      <c r="A135" s="128"/>
      <c r="B135" s="125"/>
      <c r="C135" s="126" t="s">
        <v>39</v>
      </c>
      <c r="D135" s="129" t="s">
        <v>41</v>
      </c>
      <c r="E135" s="47" t="e">
        <f>E136+E137</f>
        <v>#REF!</v>
      </c>
      <c r="F135" s="47" t="e">
        <f>F136+F137</f>
        <v>#REF!</v>
      </c>
      <c r="G135" s="47" t="e">
        <f>G136+G137</f>
        <v>#REF!</v>
      </c>
      <c r="H135" s="47" t="e">
        <f>G135-E135</f>
        <v>#REF!</v>
      </c>
      <c r="I135" s="62" t="e">
        <f>G135/E135*100</f>
        <v>#REF!</v>
      </c>
      <c r="J135" s="71">
        <v>1000</v>
      </c>
      <c r="K135" s="117" t="e">
        <f t="shared" si="14"/>
        <v>#REF!</v>
      </c>
      <c r="L135" s="118" t="e">
        <f t="shared" si="25"/>
        <v>#REF!</v>
      </c>
      <c r="M135" s="118" t="e">
        <f t="shared" si="22"/>
        <v>#REF!</v>
      </c>
      <c r="N135" s="118" t="e">
        <f t="shared" si="26"/>
        <v>#REF!</v>
      </c>
      <c r="O135" s="118" t="e">
        <f>I135</f>
        <v>#REF!</v>
      </c>
    </row>
    <row r="136" spans="1:15" s="7" customFormat="1" ht="24.75" hidden="1" customHeight="1">
      <c r="A136" s="10" t="e">
        <f>#REF!</f>
        <v>#REF!</v>
      </c>
      <c r="B136" s="10" t="e">
        <f>#REF!</f>
        <v>#REF!</v>
      </c>
      <c r="C136" s="10" t="e">
        <f>#REF!</f>
        <v>#REF!</v>
      </c>
      <c r="D136" s="86" t="s">
        <v>42</v>
      </c>
      <c r="E136" s="87" t="e">
        <f>#REF!</f>
        <v>#REF!</v>
      </c>
      <c r="F136" s="87" t="e">
        <f>#REF!</f>
        <v>#REF!</v>
      </c>
      <c r="G136" s="87" t="e">
        <f>#REF!</f>
        <v>#REF!</v>
      </c>
      <c r="H136" s="36" t="e">
        <f t="shared" si="1"/>
        <v>#REF!</v>
      </c>
      <c r="I136" s="62"/>
      <c r="J136" s="71">
        <v>1000</v>
      </c>
      <c r="K136" s="72" t="e">
        <f t="shared" si="14"/>
        <v>#REF!</v>
      </c>
      <c r="L136" s="50" t="e">
        <f t="shared" si="25"/>
        <v>#REF!</v>
      </c>
      <c r="M136" s="50" t="e">
        <f t="shared" si="22"/>
        <v>#REF!</v>
      </c>
      <c r="N136" s="50" t="e">
        <f t="shared" si="26"/>
        <v>#REF!</v>
      </c>
      <c r="O136" s="77">
        <f t="shared" si="27"/>
        <v>0</v>
      </c>
    </row>
    <row r="137" spans="1:15" s="7" customFormat="1" ht="24.75" hidden="1" customHeight="1">
      <c r="A137" s="10" t="e">
        <f>#REF!</f>
        <v>#REF!</v>
      </c>
      <c r="B137" s="10" t="e">
        <f>#REF!</f>
        <v>#REF!</v>
      </c>
      <c r="C137" s="10" t="e">
        <f>#REF!</f>
        <v>#REF!</v>
      </c>
      <c r="D137" s="86" t="s">
        <v>42</v>
      </c>
      <c r="E137" s="87" t="e">
        <f>#REF!</f>
        <v>#REF!</v>
      </c>
      <c r="F137" s="87" t="e">
        <f>#REF!</f>
        <v>#REF!</v>
      </c>
      <c r="G137" s="87" t="e">
        <f>#REF!</f>
        <v>#REF!</v>
      </c>
      <c r="H137" s="36" t="e">
        <f t="shared" si="1"/>
        <v>#REF!</v>
      </c>
      <c r="I137" s="62" t="e">
        <f>G137/E137*100</f>
        <v>#REF!</v>
      </c>
      <c r="J137" s="71">
        <v>1000</v>
      </c>
      <c r="K137" s="72" t="e">
        <f t="shared" si="14"/>
        <v>#REF!</v>
      </c>
      <c r="L137" s="50" t="e">
        <f t="shared" si="25"/>
        <v>#REF!</v>
      </c>
      <c r="M137" s="50" t="e">
        <f t="shared" si="22"/>
        <v>#REF!</v>
      </c>
      <c r="N137" s="50" t="e">
        <f t="shared" si="26"/>
        <v>#REF!</v>
      </c>
      <c r="O137" s="77" t="e">
        <f t="shared" si="27"/>
        <v>#REF!</v>
      </c>
    </row>
    <row r="138" spans="1:15" s="44" customFormat="1" ht="19.5" customHeight="1">
      <c r="A138" s="119"/>
      <c r="B138" s="128"/>
      <c r="C138" s="112"/>
      <c r="D138" s="113" t="s">
        <v>26</v>
      </c>
      <c r="E138" s="47" t="e">
        <f>E9+E25+E26+E27+E59+E63+E72+E78+E84+E87+E94+E99+E101+E135</f>
        <v>#REF!</v>
      </c>
      <c r="F138" s="47" t="e">
        <f>F9+F25+F26+F27+F59+F63+F72+F78+F84+F87+F94+F99+F101+F135</f>
        <v>#REF!</v>
      </c>
      <c r="G138" s="47" t="e">
        <f>G9+G25+G26+G27+G59+G63+G72+G78+G84+G87+G94+G99+G101+G135</f>
        <v>#REF!</v>
      </c>
      <c r="H138" s="47" t="e">
        <f t="shared" si="1"/>
        <v>#REF!</v>
      </c>
      <c r="I138" s="62" t="e">
        <f>G138/E138*100</f>
        <v>#REF!</v>
      </c>
      <c r="J138" s="71">
        <v>1000</v>
      </c>
      <c r="K138" s="117" t="e">
        <f t="shared" si="14"/>
        <v>#REF!</v>
      </c>
      <c r="L138" s="118" t="e">
        <f>F138/J138</f>
        <v>#REF!</v>
      </c>
      <c r="M138" s="118" t="e">
        <f t="shared" si="22"/>
        <v>#REF!</v>
      </c>
      <c r="N138" s="118" t="e">
        <f t="shared" si="26"/>
        <v>#REF!</v>
      </c>
      <c r="O138" s="118" t="e">
        <f>I138</f>
        <v>#REF!</v>
      </c>
    </row>
    <row r="139" spans="1:15" s="15" customFormat="1" ht="18.75">
      <c r="A139" s="73"/>
      <c r="E139" s="63"/>
      <c r="F139" s="64"/>
      <c r="G139" s="64"/>
      <c r="H139" s="65"/>
      <c r="I139" s="65"/>
      <c r="J139" s="71"/>
      <c r="L139" s="16"/>
      <c r="M139" s="16"/>
      <c r="N139" s="16"/>
    </row>
    <row r="140" spans="1:15" s="15" customFormat="1" ht="18.75">
      <c r="A140" s="73"/>
      <c r="E140" s="63"/>
      <c r="F140" s="64"/>
      <c r="G140" s="64"/>
      <c r="H140" s="65"/>
      <c r="I140" s="65"/>
      <c r="J140" s="65"/>
      <c r="L140" s="16"/>
      <c r="M140" s="16"/>
      <c r="N140" s="16"/>
    </row>
    <row r="141" spans="1:15" s="15" customFormat="1" ht="18.75">
      <c r="A141" s="73"/>
      <c r="C141" s="406" t="s">
        <v>236</v>
      </c>
      <c r="D141" s="406"/>
      <c r="E141" s="63"/>
      <c r="F141" s="64"/>
      <c r="G141" s="64"/>
      <c r="H141" s="65"/>
      <c r="I141" s="65"/>
      <c r="J141" s="65"/>
      <c r="L141" s="16"/>
      <c r="M141" s="16"/>
      <c r="N141" s="16"/>
    </row>
    <row r="142" spans="1:15" s="15" customFormat="1" ht="18.75">
      <c r="A142" s="73"/>
      <c r="C142" s="406" t="s">
        <v>243</v>
      </c>
      <c r="D142" s="406"/>
      <c r="E142" s="63"/>
      <c r="F142" s="64"/>
      <c r="G142" s="64"/>
      <c r="H142" s="65"/>
      <c r="I142" s="65"/>
      <c r="J142" s="65"/>
      <c r="K142" s="40"/>
      <c r="L142" s="16"/>
      <c r="M142" s="16"/>
      <c r="N142" s="16"/>
    </row>
    <row r="143" spans="1:15" s="15" customFormat="1" ht="18.75">
      <c r="A143" s="73"/>
      <c r="C143" s="159" t="s">
        <v>242</v>
      </c>
      <c r="D143" s="159"/>
      <c r="E143" s="63"/>
      <c r="F143" s="64"/>
      <c r="G143" s="64"/>
      <c r="H143" s="65"/>
      <c r="I143" s="65"/>
      <c r="J143" s="65"/>
      <c r="K143" s="160"/>
      <c r="L143" s="16"/>
      <c r="M143" s="16"/>
      <c r="N143" s="16"/>
    </row>
    <row r="144" spans="1:15" s="15" customFormat="1" ht="18.75">
      <c r="A144" s="73"/>
      <c r="C144" s="164" t="s">
        <v>249</v>
      </c>
      <c r="D144" s="164"/>
      <c r="E144" s="162"/>
      <c r="F144" s="162"/>
      <c r="G144" s="162"/>
      <c r="H144" s="162"/>
      <c r="I144" s="162"/>
      <c r="J144" s="162"/>
      <c r="K144" s="164"/>
      <c r="L144" s="164"/>
      <c r="M144" s="159"/>
      <c r="N144" s="16"/>
    </row>
    <row r="145" spans="1:250" s="15" customFormat="1" ht="18.75">
      <c r="C145" s="159" t="s">
        <v>247</v>
      </c>
      <c r="D145" s="159"/>
      <c r="E145" s="163"/>
      <c r="F145" s="163"/>
      <c r="G145" s="163"/>
      <c r="H145" s="163"/>
      <c r="I145" s="163"/>
      <c r="J145" s="163"/>
      <c r="K145" s="23"/>
      <c r="L145" s="23"/>
      <c r="M145" s="161"/>
      <c r="N145" s="40"/>
      <c r="O145" s="40"/>
    </row>
    <row r="146" spans="1:250" s="15" customFormat="1" ht="18.75">
      <c r="C146" s="405"/>
      <c r="D146" s="405"/>
      <c r="E146" s="46"/>
      <c r="F146" s="46"/>
      <c r="G146" s="46"/>
      <c r="H146" s="46"/>
      <c r="I146" s="46"/>
      <c r="J146" s="46"/>
      <c r="K146" s="40"/>
      <c r="L146" s="40"/>
      <c r="M146" s="40"/>
      <c r="N146" s="40"/>
      <c r="O146" s="40"/>
    </row>
    <row r="147" spans="1:250" s="15" customFormat="1" ht="20.25" hidden="1">
      <c r="A147" s="20"/>
      <c r="B147" s="17"/>
      <c r="C147" s="38" t="s">
        <v>43</v>
      </c>
      <c r="D147" s="38"/>
      <c r="E147" s="68"/>
      <c r="F147" s="7"/>
      <c r="G147" s="7"/>
      <c r="H147" s="7"/>
      <c r="I147" s="7"/>
      <c r="J147" s="7"/>
      <c r="K147" s="17"/>
      <c r="L147" s="17"/>
      <c r="M147" s="17"/>
      <c r="N147" s="18" t="s">
        <v>44</v>
      </c>
    </row>
    <row r="148" spans="1:250" s="15" customFormat="1" ht="20.25" hidden="1">
      <c r="A148" s="20"/>
      <c r="B148" s="17"/>
      <c r="C148" s="38"/>
      <c r="D148" s="38"/>
      <c r="E148" s="68"/>
      <c r="F148" s="7"/>
      <c r="G148" s="7"/>
      <c r="H148" s="7"/>
      <c r="I148" s="7"/>
      <c r="J148" s="7"/>
      <c r="K148" s="17"/>
      <c r="L148" s="17"/>
      <c r="M148" s="17"/>
      <c r="N148" s="18"/>
    </row>
    <row r="149" spans="1:250" s="15" customFormat="1" ht="20.25" hidden="1">
      <c r="A149" s="20"/>
      <c r="B149" s="17"/>
      <c r="C149" s="399" t="s">
        <v>47</v>
      </c>
      <c r="D149" s="399"/>
      <c r="E149" s="68"/>
      <c r="F149" s="7"/>
      <c r="G149" s="7"/>
      <c r="H149" s="7"/>
      <c r="I149" s="7"/>
      <c r="J149" s="7"/>
      <c r="K149" s="17"/>
      <c r="L149" s="17"/>
      <c r="M149" s="17"/>
      <c r="N149" s="18"/>
    </row>
    <row r="150" spans="1:250" s="19" customFormat="1" ht="20.25">
      <c r="A150" s="23"/>
      <c r="B150" s="23"/>
      <c r="C150" s="15" t="s">
        <v>45</v>
      </c>
      <c r="D150" s="15"/>
      <c r="E150" s="66"/>
      <c r="F150" s="66"/>
      <c r="G150" s="66"/>
      <c r="H150" s="7"/>
      <c r="I150" s="66"/>
      <c r="J150" s="67"/>
      <c r="K150" s="15"/>
      <c r="L150" s="15"/>
      <c r="M150" s="15"/>
      <c r="N150" s="15"/>
      <c r="O150" s="23"/>
    </row>
    <row r="151" spans="1:250" ht="20.25">
      <c r="A151" s="39"/>
      <c r="B151" s="39"/>
      <c r="C151" s="15" t="s">
        <v>11</v>
      </c>
      <c r="D151" s="15"/>
      <c r="E151" s="69"/>
      <c r="F151" s="69"/>
      <c r="G151" s="69"/>
      <c r="H151" s="69"/>
      <c r="I151" s="69"/>
      <c r="J151" s="68"/>
      <c r="K151" s="40"/>
      <c r="L151" s="40"/>
      <c r="M151" s="40"/>
      <c r="N151" s="15" t="s">
        <v>46</v>
      </c>
      <c r="O151" s="40"/>
    </row>
    <row r="152" spans="1:250" ht="20.25">
      <c r="A152" s="39"/>
      <c r="B152" s="39"/>
      <c r="C152" s="15"/>
      <c r="D152" s="15"/>
      <c r="E152" s="69"/>
      <c r="F152" s="69"/>
      <c r="G152" s="69"/>
      <c r="H152" s="69"/>
      <c r="I152" s="69"/>
      <c r="J152" s="68"/>
      <c r="K152" s="40"/>
      <c r="L152" s="40"/>
      <c r="M152" s="40"/>
      <c r="N152" s="15"/>
      <c r="O152" s="40"/>
    </row>
    <row r="153" spans="1:250" ht="20.25">
      <c r="A153" s="39"/>
      <c r="B153" s="39"/>
      <c r="C153" s="15"/>
      <c r="D153" s="15"/>
      <c r="E153" s="69"/>
      <c r="F153" s="69"/>
      <c r="G153" s="69"/>
      <c r="H153" s="69"/>
      <c r="I153" s="69"/>
      <c r="J153" s="68"/>
      <c r="K153" s="40"/>
      <c r="L153" s="40"/>
      <c r="M153" s="40"/>
      <c r="N153" s="15"/>
      <c r="O153" s="40"/>
    </row>
    <row r="154" spans="1:250" ht="18.75">
      <c r="C154" s="3" t="s">
        <v>64</v>
      </c>
      <c r="D154" s="15"/>
      <c r="K154" s="15"/>
      <c r="L154" s="15"/>
      <c r="M154" s="15"/>
      <c r="N154" s="15"/>
    </row>
    <row r="155" spans="1:250">
      <c r="IP155" s="3" t="s">
        <v>27</v>
      </c>
    </row>
    <row r="156" spans="1:250" ht="20.25">
      <c r="A156" s="19"/>
      <c r="D156" s="19"/>
      <c r="E156" s="70"/>
      <c r="F156" s="67"/>
      <c r="G156" s="67"/>
      <c r="H156" s="67"/>
      <c r="I156" s="67"/>
      <c r="J156" s="67"/>
      <c r="K156" s="19"/>
      <c r="L156" s="19"/>
      <c r="M156" s="19"/>
      <c r="N156" s="19"/>
      <c r="O156" s="19"/>
    </row>
    <row r="167" spans="5:12">
      <c r="E167" s="3"/>
      <c r="F167" s="3"/>
      <c r="G167" s="3"/>
      <c r="H167" s="3"/>
      <c r="I167" s="3"/>
      <c r="J167" s="3"/>
      <c r="L167" s="3">
        <v>999999999</v>
      </c>
    </row>
  </sheetData>
  <autoFilter ref="A8:O144">
    <filterColumn colId="1">
      <filters blank="1"/>
    </filterColumn>
  </autoFilter>
  <mergeCells count="11">
    <mergeCell ref="C149:D149"/>
    <mergeCell ref="C1:N1"/>
    <mergeCell ref="C2:N2"/>
    <mergeCell ref="D6:D7"/>
    <mergeCell ref="B6:B7"/>
    <mergeCell ref="C6:C7"/>
    <mergeCell ref="A5:C5"/>
    <mergeCell ref="A6:A7"/>
    <mergeCell ref="C146:D146"/>
    <mergeCell ref="C141:D141"/>
    <mergeCell ref="C142:D142"/>
  </mergeCells>
  <phoneticPr fontId="6" type="noConversion"/>
  <pageMargins left="0.78740157480314965" right="0.19685039370078741" top="0.51181102362204722" bottom="0.39370078740157483" header="0.94488188976377963" footer="0.51181102362204722"/>
  <pageSetup paperSize="9" scale="6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0"/>
  <sheetViews>
    <sheetView topLeftCell="B76" zoomScale="80" zoomScaleNormal="80" workbookViewId="0">
      <selection activeCell="D108" sqref="D108"/>
    </sheetView>
  </sheetViews>
  <sheetFormatPr defaultRowHeight="12.75"/>
  <cols>
    <col min="1" max="1" width="5" style="1" customWidth="1"/>
    <col min="2" max="2" width="5.85546875" style="1" customWidth="1"/>
    <col min="3" max="3" width="24.7109375" style="1" customWidth="1"/>
    <col min="4" max="4" width="84" style="1" customWidth="1"/>
    <col min="5" max="5" width="22.42578125" style="4" customWidth="1"/>
    <col min="6" max="6" width="20.7109375" style="1" customWidth="1"/>
    <col min="7" max="7" width="22.42578125" style="1" customWidth="1"/>
    <col min="8" max="8" width="19.140625" style="1" bestFit="1" customWidth="1"/>
    <col min="9" max="9" width="18" style="1" customWidth="1"/>
    <col min="10" max="10" width="18.5703125" style="1" customWidth="1"/>
    <col min="11" max="11" width="16.28515625" style="1" bestFit="1" customWidth="1"/>
    <col min="12" max="16384" width="9.140625" style="1"/>
  </cols>
  <sheetData>
    <row r="1" spans="1:9" ht="18.75">
      <c r="A1" s="417" t="s">
        <v>25</v>
      </c>
      <c r="B1" s="417"/>
      <c r="C1" s="417"/>
      <c r="D1" s="417"/>
      <c r="E1" s="417"/>
      <c r="F1" s="417"/>
      <c r="G1" s="417"/>
      <c r="H1" s="417"/>
      <c r="I1" s="417"/>
    </row>
    <row r="2" spans="1:9" ht="18.75">
      <c r="A2" s="417" t="s">
        <v>24</v>
      </c>
      <c r="B2" s="417"/>
      <c r="C2" s="417"/>
      <c r="D2" s="417"/>
      <c r="E2" s="417"/>
      <c r="F2" s="417"/>
      <c r="G2" s="417"/>
      <c r="H2" s="417"/>
      <c r="I2" s="417"/>
    </row>
    <row r="3" spans="1:9" ht="18.75">
      <c r="A3" s="46"/>
      <c r="B3" s="46"/>
      <c r="C3" s="46"/>
      <c r="D3" s="46"/>
      <c r="E3" s="46"/>
      <c r="F3" s="46"/>
      <c r="G3" s="46"/>
      <c r="H3" s="46"/>
      <c r="I3" s="46"/>
    </row>
    <row r="4" spans="1:9" ht="15.75" customHeight="1" thickBot="1">
      <c r="A4" s="410">
        <f ca="1">TODAY()</f>
        <v>42369</v>
      </c>
      <c r="B4" s="411"/>
      <c r="C4" s="8"/>
      <c r="H4" s="1" t="s">
        <v>4</v>
      </c>
    </row>
    <row r="5" spans="1:9" ht="44.25" customHeight="1">
      <c r="A5" s="412" t="s">
        <v>12</v>
      </c>
      <c r="B5" s="414" t="s">
        <v>2</v>
      </c>
      <c r="C5" s="416" t="s">
        <v>0</v>
      </c>
      <c r="D5" s="418" t="s">
        <v>29</v>
      </c>
      <c r="E5" s="420" t="s">
        <v>228</v>
      </c>
      <c r="F5" s="416" t="s">
        <v>229</v>
      </c>
      <c r="G5" s="420" t="s">
        <v>66</v>
      </c>
      <c r="H5" s="416" t="s">
        <v>37</v>
      </c>
      <c r="I5" s="423" t="s">
        <v>33</v>
      </c>
    </row>
    <row r="6" spans="1:9" ht="13.5" customHeight="1">
      <c r="A6" s="413"/>
      <c r="B6" s="415"/>
      <c r="C6" s="415"/>
      <c r="D6" s="419"/>
      <c r="E6" s="421"/>
      <c r="F6" s="422"/>
      <c r="G6" s="421"/>
      <c r="H6" s="422"/>
      <c r="I6" s="424"/>
    </row>
    <row r="7" spans="1:9" ht="16.5" customHeight="1">
      <c r="A7" s="41">
        <v>1</v>
      </c>
      <c r="B7" s="22">
        <v>2</v>
      </c>
      <c r="C7" s="21">
        <v>3</v>
      </c>
      <c r="D7" s="22">
        <v>4</v>
      </c>
      <c r="E7" s="37">
        <v>5</v>
      </c>
      <c r="F7" s="21">
        <v>7</v>
      </c>
      <c r="G7" s="21">
        <v>8</v>
      </c>
      <c r="H7" s="21">
        <v>9</v>
      </c>
      <c r="I7" s="42">
        <v>10</v>
      </c>
    </row>
    <row r="8" spans="1:9" ht="60">
      <c r="A8" s="43">
        <f>'Ф. поступл.'!A9</f>
        <v>1</v>
      </c>
      <c r="B8" s="12">
        <f>'Ф. поступл.'!B9</f>
        <v>182</v>
      </c>
      <c r="C8" s="12" t="str">
        <f>'Ф. поступл.'!C9</f>
        <v>1 01 02010 01 1000 110</v>
      </c>
      <c r="D8" s="14" t="s">
        <v>89</v>
      </c>
      <c r="E8" s="74">
        <f>123295000+51030032.79</f>
        <v>174325032.78999999</v>
      </c>
      <c r="F8" s="35">
        <f>'Ф. поступл.'!Z9</f>
        <v>140320531.47</v>
      </c>
      <c r="G8" s="13">
        <f>'Ф. поступл.'!AA9</f>
        <v>583650254.71000004</v>
      </c>
      <c r="H8" s="13">
        <f t="shared" ref="H8:H116" si="0">G8-E8</f>
        <v>409325221.92000008</v>
      </c>
      <c r="I8" s="97">
        <f>G8/E8*100</f>
        <v>334.80576218396135</v>
      </c>
    </row>
    <row r="9" spans="1:9" ht="60">
      <c r="A9" s="43">
        <f>'Ф. поступл.'!A10</f>
        <v>2</v>
      </c>
      <c r="B9" s="12">
        <f>'Ф. поступл.'!B10</f>
        <v>182</v>
      </c>
      <c r="C9" s="12" t="str">
        <f>'Ф. поступл.'!C10</f>
        <v>1 01 02010 01 2000 110</v>
      </c>
      <c r="D9" s="14" t="s">
        <v>89</v>
      </c>
      <c r="E9" s="74"/>
      <c r="F9" s="35">
        <f>'Ф. поступл.'!Z10</f>
        <v>10663.949999999999</v>
      </c>
      <c r="G9" s="13">
        <f>'Ф. поступл.'!AA10</f>
        <v>30405.629999999997</v>
      </c>
      <c r="H9" s="13">
        <f t="shared" si="0"/>
        <v>30405.629999999997</v>
      </c>
      <c r="I9" s="97"/>
    </row>
    <row r="10" spans="1:9" ht="60">
      <c r="A10" s="43">
        <f>'Ф. поступл.'!A11</f>
        <v>3</v>
      </c>
      <c r="B10" s="12">
        <f>'Ф. поступл.'!B11</f>
        <v>182</v>
      </c>
      <c r="C10" s="12" t="str">
        <f>'Ф. поступл.'!C11</f>
        <v>1 01 02010 01 3000 110</v>
      </c>
      <c r="D10" s="14" t="s">
        <v>89</v>
      </c>
      <c r="E10" s="74"/>
      <c r="F10" s="35">
        <f>'Ф. поступл.'!Z11</f>
        <v>5326.2000000000007</v>
      </c>
      <c r="G10" s="13">
        <f>'Ф. поступл.'!AA11</f>
        <v>192697.2</v>
      </c>
      <c r="H10" s="13">
        <f t="shared" si="0"/>
        <v>192697.2</v>
      </c>
      <c r="I10" s="97"/>
    </row>
    <row r="11" spans="1:9" ht="60">
      <c r="A11" s="43">
        <f>'Ф. поступл.'!A12</f>
        <v>4</v>
      </c>
      <c r="B11" s="12">
        <f>'Ф. поступл.'!B12</f>
        <v>182</v>
      </c>
      <c r="C11" s="12" t="str">
        <f>'Ф. поступл.'!C12</f>
        <v>1 01 02010 01 4000 110</v>
      </c>
      <c r="D11" s="14" t="s">
        <v>89</v>
      </c>
      <c r="E11" s="74"/>
      <c r="F11" s="35">
        <f>'Ф. поступл.'!Z12</f>
        <v>-227912.84000000102</v>
      </c>
      <c r="G11" s="13">
        <f>'Ф. поступл.'!AA12</f>
        <v>-697118.16000000318</v>
      </c>
      <c r="H11" s="13">
        <f t="shared" si="0"/>
        <v>-697118.16000000318</v>
      </c>
      <c r="I11" s="97"/>
    </row>
    <row r="12" spans="1:9" ht="75">
      <c r="A12" s="43">
        <f>'Ф. поступл.'!A13</f>
        <v>5</v>
      </c>
      <c r="B12" s="12">
        <f>'Ф. поступл.'!B13</f>
        <v>182</v>
      </c>
      <c r="C12" s="12" t="str">
        <f>'Ф. поступл.'!C13</f>
        <v>101 02020 01 1000 110</v>
      </c>
      <c r="D12" s="14" t="s">
        <v>90</v>
      </c>
      <c r="E12" s="74">
        <v>336000</v>
      </c>
      <c r="F12" s="35">
        <f>'Ф. поступл.'!Z13</f>
        <v>202732.65999999997</v>
      </c>
      <c r="G12" s="13">
        <f>'Ф. поступл.'!AA13</f>
        <v>1042560.8999999999</v>
      </c>
      <c r="H12" s="13">
        <f t="shared" si="0"/>
        <v>706560.89999999991</v>
      </c>
      <c r="I12" s="97">
        <f>G12/E12*100</f>
        <v>310.28598214285711</v>
      </c>
    </row>
    <row r="13" spans="1:9" ht="75">
      <c r="A13" s="43">
        <f>'Ф. поступл.'!A14</f>
        <v>6</v>
      </c>
      <c r="B13" s="12">
        <f>'Ф. поступл.'!B14</f>
        <v>182</v>
      </c>
      <c r="C13" s="12" t="str">
        <f>'Ф. поступл.'!C14</f>
        <v>101 02020 01 2000 110</v>
      </c>
      <c r="D13" s="14" t="s">
        <v>90</v>
      </c>
      <c r="E13" s="74"/>
      <c r="F13" s="35">
        <f>'Ф. поступл.'!Z14</f>
        <v>2106.29</v>
      </c>
      <c r="G13" s="13">
        <f>'Ф. поступл.'!AA14</f>
        <v>5573.29</v>
      </c>
      <c r="H13" s="13">
        <f t="shared" si="0"/>
        <v>5573.29</v>
      </c>
      <c r="I13" s="97"/>
    </row>
    <row r="14" spans="1:9" ht="75">
      <c r="A14" s="43">
        <f>'Ф. поступл.'!A15</f>
        <v>7</v>
      </c>
      <c r="B14" s="12">
        <f>'Ф. поступл.'!B15</f>
        <v>182</v>
      </c>
      <c r="C14" s="12" t="str">
        <f>'Ф. поступл.'!C15</f>
        <v>101 02020 01 3000 110</v>
      </c>
      <c r="D14" s="14" t="s">
        <v>90</v>
      </c>
      <c r="E14" s="74"/>
      <c r="F14" s="35">
        <f>'Ф. поступл.'!Z15</f>
        <v>621.4</v>
      </c>
      <c r="G14" s="13">
        <f>'Ф. поступл.'!AA15</f>
        <v>1071.4000000000001</v>
      </c>
      <c r="H14" s="13">
        <f t="shared" si="0"/>
        <v>1071.4000000000001</v>
      </c>
      <c r="I14" s="97"/>
    </row>
    <row r="15" spans="1:9" ht="75">
      <c r="A15" s="43">
        <f>'Ф. поступл.'!A16</f>
        <v>8</v>
      </c>
      <c r="B15" s="12">
        <f>'Ф. поступл.'!B16</f>
        <v>182</v>
      </c>
      <c r="C15" s="12" t="str">
        <f>'Ф. поступл.'!C16</f>
        <v>101 02020 01 4000 110</v>
      </c>
      <c r="D15" s="14" t="s">
        <v>90</v>
      </c>
      <c r="E15" s="74"/>
      <c r="F15" s="35">
        <f>'Ф. поступл.'!Z16</f>
        <v>0</v>
      </c>
      <c r="G15" s="13">
        <f>'Ф. поступл.'!AA16</f>
        <v>-2784.5999999999995</v>
      </c>
      <c r="H15" s="13">
        <f t="shared" si="0"/>
        <v>-2784.5999999999995</v>
      </c>
      <c r="I15" s="97"/>
    </row>
    <row r="16" spans="1:9" ht="75">
      <c r="A16" s="43">
        <f>'Ф. поступл.'!A17</f>
        <v>9</v>
      </c>
      <c r="B16" s="12">
        <f>'Ф. поступл.'!B17</f>
        <v>182</v>
      </c>
      <c r="C16" s="12" t="str">
        <f>'Ф. поступл.'!C17</f>
        <v>101 02030 01 1000 110</v>
      </c>
      <c r="D16" s="14" t="s">
        <v>90</v>
      </c>
      <c r="E16" s="74"/>
      <c r="F16" s="35">
        <f>'Ф. поступл.'!Z17</f>
        <v>125559.9</v>
      </c>
      <c r="G16" s="13">
        <f>'Ф. поступл.'!AA17</f>
        <v>78552.900000000009</v>
      </c>
      <c r="H16" s="13">
        <f t="shared" si="0"/>
        <v>78552.900000000009</v>
      </c>
      <c r="I16" s="97"/>
    </row>
    <row r="17" spans="1:9" ht="75">
      <c r="A17" s="43">
        <f>'Ф. поступл.'!A18</f>
        <v>10</v>
      </c>
      <c r="B17" s="12">
        <f>'Ф. поступл.'!B18</f>
        <v>182</v>
      </c>
      <c r="C17" s="12" t="str">
        <f>'Ф. поступл.'!C18</f>
        <v>101 02030 01 2000 110</v>
      </c>
      <c r="D17" s="14" t="s">
        <v>90</v>
      </c>
      <c r="E17" s="74"/>
      <c r="F17" s="35">
        <f>'Ф. поступл.'!Z18</f>
        <v>1410.3</v>
      </c>
      <c r="G17" s="13">
        <f>'Ф. поступл.'!AA18</f>
        <v>1410.3</v>
      </c>
      <c r="H17" s="13">
        <f t="shared" si="0"/>
        <v>1410.3</v>
      </c>
      <c r="I17" s="97"/>
    </row>
    <row r="18" spans="1:9" ht="75">
      <c r="A18" s="43">
        <f>'Ф. поступл.'!A19</f>
        <v>11</v>
      </c>
      <c r="B18" s="12">
        <f>'Ф. поступл.'!B19</f>
        <v>182</v>
      </c>
      <c r="C18" s="12" t="str">
        <f>'Ф. поступл.'!C19</f>
        <v>101 02030 01 3000 110</v>
      </c>
      <c r="D18" s="14" t="s">
        <v>90</v>
      </c>
      <c r="E18" s="74"/>
      <c r="F18" s="35">
        <f>'Ф. поступл.'!Z19</f>
        <v>2377.8000000000002</v>
      </c>
      <c r="G18" s="13">
        <f>'Ф. поступл.'!AA19</f>
        <v>2377.8000000000002</v>
      </c>
      <c r="H18" s="13">
        <f t="shared" si="0"/>
        <v>2377.8000000000002</v>
      </c>
      <c r="I18" s="97"/>
    </row>
    <row r="19" spans="1:9" ht="30">
      <c r="A19" s="43">
        <f>'Ф. поступл.'!A20</f>
        <v>12</v>
      </c>
      <c r="B19" s="12">
        <f>'Ф. поступл.'!B20</f>
        <v>182</v>
      </c>
      <c r="C19" s="12" t="str">
        <f>'Ф. поступл.'!C20</f>
        <v>101 02030 01 4000 110</v>
      </c>
      <c r="D19" s="14" t="s">
        <v>219</v>
      </c>
      <c r="E19" s="74"/>
      <c r="F19" s="35">
        <f>'Ф. поступл.'!Z20</f>
        <v>0</v>
      </c>
      <c r="G19" s="13">
        <f>'Ф. поступл.'!AA20</f>
        <v>0</v>
      </c>
      <c r="H19" s="13">
        <f t="shared" si="0"/>
        <v>0</v>
      </c>
      <c r="I19" s="97"/>
    </row>
    <row r="20" spans="1:9" ht="60">
      <c r="A20" s="43">
        <f>'Ф. поступл.'!A21</f>
        <v>13</v>
      </c>
      <c r="B20" s="12">
        <f>'Ф. поступл.'!B21</f>
        <v>182</v>
      </c>
      <c r="C20" s="12" t="str">
        <f>'Ф. поступл.'!C21</f>
        <v>1 01 02040 01 0000 110</v>
      </c>
      <c r="D20" s="14" t="s">
        <v>88</v>
      </c>
      <c r="E20" s="74">
        <v>55000</v>
      </c>
      <c r="F20" s="35">
        <f>'Ф. поступл.'!Z21</f>
        <v>0</v>
      </c>
      <c r="G20" s="13">
        <f>'Ф. поступл.'!AA21</f>
        <v>0</v>
      </c>
      <c r="H20" s="13">
        <f t="shared" si="0"/>
        <v>-55000</v>
      </c>
      <c r="I20" s="97">
        <f>G20/E20*100</f>
        <v>0</v>
      </c>
    </row>
    <row r="21" spans="1:9" ht="60">
      <c r="A21" s="43">
        <f>'Ф. поступл.'!A22</f>
        <v>14</v>
      </c>
      <c r="B21" s="12">
        <f>'Ф. поступл.'!B22</f>
        <v>182</v>
      </c>
      <c r="C21" s="12" t="str">
        <f>'Ф. поступл.'!C22</f>
        <v>101 02040 01 1000 110</v>
      </c>
      <c r="D21" s="14" t="s">
        <v>88</v>
      </c>
      <c r="E21" s="74"/>
      <c r="F21" s="35">
        <f>'Ф. поступл.'!Z22</f>
        <v>58000</v>
      </c>
      <c r="G21" s="13">
        <f>'Ф. поступл.'!AA22</f>
        <v>140250</v>
      </c>
      <c r="H21" s="13">
        <f>G21-E21</f>
        <v>140250</v>
      </c>
      <c r="I21" s="97"/>
    </row>
    <row r="22" spans="1:9" ht="60">
      <c r="A22" s="43">
        <f>'Ф. поступл.'!A23</f>
        <v>15</v>
      </c>
      <c r="B22" s="12">
        <f>'Ф. поступл.'!B23</f>
        <v>182</v>
      </c>
      <c r="C22" s="12" t="str">
        <f>'Ф. поступл.'!C23</f>
        <v>101 02040 01 4000 110</v>
      </c>
      <c r="D22" s="14" t="s">
        <v>88</v>
      </c>
      <c r="E22" s="74"/>
      <c r="F22" s="35">
        <f>'Ф. поступл.'!Z23</f>
        <v>8500</v>
      </c>
      <c r="G22" s="13">
        <f>'Ф. поступл.'!AA23</f>
        <v>22250</v>
      </c>
      <c r="H22" s="13">
        <f>G22-E22</f>
        <v>22250</v>
      </c>
      <c r="I22" s="97"/>
    </row>
    <row r="23" spans="1:9" ht="31.5">
      <c r="A23" s="43">
        <f>'Ф. поступл.'!A24</f>
        <v>16</v>
      </c>
      <c r="B23" s="12">
        <f>'Ф. поступл.'!B24</f>
        <v>182</v>
      </c>
      <c r="C23" s="12" t="str">
        <f>'Ф. поступл.'!C24</f>
        <v>1 05 01011 01 1000 110</v>
      </c>
      <c r="D23" s="86" t="s">
        <v>38</v>
      </c>
      <c r="E23" s="74">
        <v>1580000</v>
      </c>
      <c r="F23" s="35">
        <f>'Ф. поступл.'!Z24</f>
        <v>934698.39999999991</v>
      </c>
      <c r="G23" s="13">
        <f>'Ф. поступл.'!AA24</f>
        <v>8291514.5199999996</v>
      </c>
      <c r="H23" s="13">
        <f t="shared" si="0"/>
        <v>6711514.5199999996</v>
      </c>
      <c r="I23" s="97">
        <f>G23/E23*100</f>
        <v>524.77940000000001</v>
      </c>
    </row>
    <row r="24" spans="1:9" ht="31.5">
      <c r="A24" s="43">
        <f>'Ф. поступл.'!A25</f>
        <v>17</v>
      </c>
      <c r="B24" s="12">
        <f>'Ф. поступл.'!B25</f>
        <v>182</v>
      </c>
      <c r="C24" s="12" t="str">
        <f>'Ф. поступл.'!C25</f>
        <v>1 05 01011 01 2000 110</v>
      </c>
      <c r="D24" s="86" t="s">
        <v>38</v>
      </c>
      <c r="E24" s="74"/>
      <c r="F24" s="35">
        <f>'Ф. поступл.'!Z25</f>
        <v>1553.6</v>
      </c>
      <c r="G24" s="13">
        <f>'Ф. поступл.'!AA25</f>
        <v>4038.6699999999996</v>
      </c>
      <c r="H24" s="13">
        <f t="shared" si="0"/>
        <v>4038.6699999999996</v>
      </c>
      <c r="I24" s="97"/>
    </row>
    <row r="25" spans="1:9" ht="31.5">
      <c r="A25" s="43">
        <f>'Ф. поступл.'!A26</f>
        <v>18</v>
      </c>
      <c r="B25" s="12">
        <f>'Ф. поступл.'!B26</f>
        <v>182</v>
      </c>
      <c r="C25" s="12" t="str">
        <f>'Ф. поступл.'!C26</f>
        <v>1 05 01011 01 4000 110</v>
      </c>
      <c r="D25" s="86" t="s">
        <v>38</v>
      </c>
      <c r="E25" s="74"/>
      <c r="F25" s="35">
        <f>'Ф. поступл.'!Z26</f>
        <v>23853</v>
      </c>
      <c r="G25" s="13">
        <f>'Ф. поступл.'!AA26</f>
        <v>43015</v>
      </c>
      <c r="H25" s="13">
        <f t="shared" si="0"/>
        <v>43015</v>
      </c>
      <c r="I25" s="97"/>
    </row>
    <row r="26" spans="1:9" ht="31.5">
      <c r="A26" s="43">
        <f>'Ф. поступл.'!A27</f>
        <v>19</v>
      </c>
      <c r="B26" s="12">
        <f>'Ф. поступл.'!B27</f>
        <v>182</v>
      </c>
      <c r="C26" s="12" t="str">
        <f>'Ф. поступл.'!C27</f>
        <v>1 05 01012 01 1000 110</v>
      </c>
      <c r="D26" s="86" t="s">
        <v>38</v>
      </c>
      <c r="E26" s="74"/>
      <c r="F26" s="35">
        <f>'Ф. поступл.'!Z27</f>
        <v>70887.950000000012</v>
      </c>
      <c r="G26" s="13">
        <f>'Ф. поступл.'!AA27</f>
        <v>-1056762.1599999999</v>
      </c>
      <c r="H26" s="13">
        <f t="shared" si="0"/>
        <v>-1056762.1599999999</v>
      </c>
      <c r="I26" s="97"/>
    </row>
    <row r="27" spans="1:9" ht="31.5">
      <c r="A27" s="43">
        <f>'Ф. поступл.'!A28</f>
        <v>20</v>
      </c>
      <c r="B27" s="12">
        <f>'Ф. поступл.'!B28</f>
        <v>182</v>
      </c>
      <c r="C27" s="12" t="str">
        <f>'Ф. поступл.'!C28</f>
        <v>1 05 01012 01 2000 110</v>
      </c>
      <c r="D27" s="86" t="s">
        <v>38</v>
      </c>
      <c r="E27" s="74"/>
      <c r="F27" s="35">
        <f>'Ф. поступл.'!Z28</f>
        <v>20138.27</v>
      </c>
      <c r="G27" s="13">
        <f>'Ф. поступл.'!AA28</f>
        <v>23385.34</v>
      </c>
      <c r="H27" s="13">
        <f t="shared" si="0"/>
        <v>23385.34</v>
      </c>
      <c r="I27" s="97"/>
    </row>
    <row r="28" spans="1:9" ht="31.5">
      <c r="A28" s="43">
        <f>'Ф. поступл.'!A29</f>
        <v>21</v>
      </c>
      <c r="B28" s="12">
        <f>'Ф. поступл.'!B29</f>
        <v>182</v>
      </c>
      <c r="C28" s="12" t="str">
        <f>'Ф. поступл.'!C29</f>
        <v>1 05 01012 01 3000 110</v>
      </c>
      <c r="D28" s="86" t="s">
        <v>38</v>
      </c>
      <c r="E28" s="74"/>
      <c r="F28" s="35">
        <f>'Ф. поступл.'!Z29</f>
        <v>900</v>
      </c>
      <c r="G28" s="13">
        <f>'Ф. поступл.'!AA29</f>
        <v>43238.200000000004</v>
      </c>
      <c r="H28" s="13">
        <f>G28-E28</f>
        <v>43238.200000000004</v>
      </c>
      <c r="I28" s="97"/>
    </row>
    <row r="29" spans="1:9" ht="31.5">
      <c r="A29" s="43">
        <f>'Ф. поступл.'!A30</f>
        <v>22</v>
      </c>
      <c r="B29" s="12">
        <f>'Ф. поступл.'!B30</f>
        <v>182</v>
      </c>
      <c r="C29" s="12" t="str">
        <f>'Ф. поступл.'!C30</f>
        <v>1 05 01012 01 4000 110</v>
      </c>
      <c r="D29" s="86" t="s">
        <v>38</v>
      </c>
      <c r="E29" s="74"/>
      <c r="F29" s="35">
        <f>'Ф. поступл.'!Z30</f>
        <v>0</v>
      </c>
      <c r="G29" s="13">
        <f>'Ф. поступл.'!AA30</f>
        <v>-3291.2999999999997</v>
      </c>
      <c r="H29" s="13">
        <f>G29-E29</f>
        <v>-3291.2999999999997</v>
      </c>
      <c r="I29" s="97"/>
    </row>
    <row r="30" spans="1:9" ht="31.5">
      <c r="A30" s="43">
        <f>'Ф. поступл.'!A31</f>
        <v>23</v>
      </c>
      <c r="B30" s="12">
        <f>'Ф. поступл.'!B31</f>
        <v>182</v>
      </c>
      <c r="C30" s="12" t="str">
        <f>'Ф. поступл.'!C31</f>
        <v>1 05 01021 01 1000 110</v>
      </c>
      <c r="D30" s="86" t="s">
        <v>91</v>
      </c>
      <c r="E30" s="74">
        <v>1191000</v>
      </c>
      <c r="F30" s="35">
        <f>'Ф. поступл.'!Z31</f>
        <v>1774400.1</v>
      </c>
      <c r="G30" s="13">
        <f>'Ф. поступл.'!AA31</f>
        <v>8117959.7699999996</v>
      </c>
      <c r="H30" s="13">
        <f t="shared" si="0"/>
        <v>6926959.7699999996</v>
      </c>
      <c r="I30" s="97">
        <f>G30/E30*100</f>
        <v>681.60871284634754</v>
      </c>
    </row>
    <row r="31" spans="1:9" ht="31.5">
      <c r="A31" s="43">
        <f>'Ф. поступл.'!A32</f>
        <v>24</v>
      </c>
      <c r="B31" s="12">
        <f>'Ф. поступл.'!B32</f>
        <v>182</v>
      </c>
      <c r="C31" s="12" t="str">
        <f>'Ф. поступл.'!C32</f>
        <v>1 05 01021 01 2000 110</v>
      </c>
      <c r="D31" s="86" t="s">
        <v>91</v>
      </c>
      <c r="E31" s="74"/>
      <c r="F31" s="35">
        <f>'Ф. поступл.'!Z32</f>
        <v>5485.5499999999993</v>
      </c>
      <c r="G31" s="13">
        <f>'Ф. поступл.'!AA32</f>
        <v>9125.25</v>
      </c>
      <c r="H31" s="13">
        <f t="shared" si="0"/>
        <v>9125.25</v>
      </c>
      <c r="I31" s="97"/>
    </row>
    <row r="32" spans="1:9" ht="31.5">
      <c r="A32" s="43">
        <f>'Ф. поступл.'!A33</f>
        <v>25</v>
      </c>
      <c r="B32" s="12">
        <f>'Ф. поступл.'!B33</f>
        <v>182</v>
      </c>
      <c r="C32" s="12" t="str">
        <f>'Ф. поступл.'!C33</f>
        <v>1 05 01021 01 3000 110</v>
      </c>
      <c r="D32" s="86" t="s">
        <v>91</v>
      </c>
      <c r="E32" s="74"/>
      <c r="F32" s="35">
        <f>'Ф. поступл.'!Z33</f>
        <v>2000</v>
      </c>
      <c r="G32" s="13">
        <f>'Ф. поступл.'!AA33</f>
        <v>2000</v>
      </c>
      <c r="H32" s="13">
        <f t="shared" si="0"/>
        <v>2000</v>
      </c>
      <c r="I32" s="97"/>
    </row>
    <row r="33" spans="1:9" ht="31.5">
      <c r="A33" s="43">
        <f>'Ф. поступл.'!A34</f>
        <v>26</v>
      </c>
      <c r="B33" s="12">
        <f>'Ф. поступл.'!B34</f>
        <v>182</v>
      </c>
      <c r="C33" s="12" t="str">
        <f>'Ф. поступл.'!C34</f>
        <v>105 01021 01 4000 110</v>
      </c>
      <c r="D33" s="86" t="s">
        <v>91</v>
      </c>
      <c r="E33" s="74"/>
      <c r="F33" s="35">
        <f>'Ф. поступл.'!Z34</f>
        <v>-15120</v>
      </c>
      <c r="G33" s="13">
        <f>'Ф. поступл.'!AA34</f>
        <v>674</v>
      </c>
      <c r="H33" s="13">
        <f t="shared" si="0"/>
        <v>674</v>
      </c>
      <c r="I33" s="97"/>
    </row>
    <row r="34" spans="1:9" ht="31.5">
      <c r="A34" s="43">
        <f>'Ф. поступл.'!A35</f>
        <v>27</v>
      </c>
      <c r="B34" s="12">
        <f>'Ф. поступл.'!B35</f>
        <v>182</v>
      </c>
      <c r="C34" s="12" t="str">
        <f>'Ф. поступл.'!C35</f>
        <v>105 01022 01 1000 110</v>
      </c>
      <c r="D34" s="86" t="s">
        <v>91</v>
      </c>
      <c r="E34" s="74"/>
      <c r="F34" s="35">
        <f>'Ф. поступл.'!Z35</f>
        <v>-167399.75999999995</v>
      </c>
      <c r="G34" s="13">
        <f>'Ф. поступл.'!AA35</f>
        <v>1112280.77</v>
      </c>
      <c r="H34" s="13">
        <f t="shared" si="0"/>
        <v>1112280.77</v>
      </c>
      <c r="I34" s="97"/>
    </row>
    <row r="35" spans="1:9" ht="31.5">
      <c r="A35" s="43">
        <f>'Ф. поступл.'!A36</f>
        <v>28</v>
      </c>
      <c r="B35" s="12">
        <f>'Ф. поступл.'!B36</f>
        <v>182</v>
      </c>
      <c r="C35" s="12" t="str">
        <f>'Ф. поступл.'!C36</f>
        <v>105 01022 01 2000 110</v>
      </c>
      <c r="D35" s="86" t="s">
        <v>91</v>
      </c>
      <c r="E35" s="74"/>
      <c r="F35" s="35">
        <f>'Ф. поступл.'!Z36</f>
        <v>9068.619999999999</v>
      </c>
      <c r="G35" s="13">
        <f>'Ф. поступл.'!AA36</f>
        <v>30508.14</v>
      </c>
      <c r="H35" s="13">
        <f t="shared" si="0"/>
        <v>30508.14</v>
      </c>
      <c r="I35" s="97"/>
    </row>
    <row r="36" spans="1:9" ht="31.5">
      <c r="A36" s="43">
        <f>'Ф. поступл.'!A37</f>
        <v>29</v>
      </c>
      <c r="B36" s="12">
        <f>'Ф. поступл.'!B37</f>
        <v>182</v>
      </c>
      <c r="C36" s="12" t="str">
        <f>'Ф. поступл.'!C37</f>
        <v>105 01022 01 4000 110</v>
      </c>
      <c r="D36" s="86" t="s">
        <v>91</v>
      </c>
      <c r="E36" s="74"/>
      <c r="F36" s="35">
        <f>'Ф. поступл.'!Z37</f>
        <v>0</v>
      </c>
      <c r="G36" s="13">
        <f>'Ф. поступл.'!AA37</f>
        <v>-36000</v>
      </c>
      <c r="H36" s="13">
        <f t="shared" si="0"/>
        <v>-36000</v>
      </c>
      <c r="I36" s="97"/>
    </row>
    <row r="37" spans="1:9" ht="31.5">
      <c r="A37" s="43">
        <f>'Ф. поступл.'!A38</f>
        <v>30</v>
      </c>
      <c r="B37" s="12">
        <f>'Ф. поступл.'!B38</f>
        <v>182</v>
      </c>
      <c r="C37" s="12" t="str">
        <f>'Ф. поступл.'!C38</f>
        <v>105 01022 01 3000 110</v>
      </c>
      <c r="D37" s="86" t="s">
        <v>91</v>
      </c>
      <c r="E37" s="74"/>
      <c r="F37" s="35">
        <f>'Ф. поступл.'!Z38</f>
        <v>2009.05</v>
      </c>
      <c r="G37" s="13">
        <f>'Ф. поступл.'!AA38</f>
        <v>20744.16</v>
      </c>
      <c r="H37" s="13">
        <f t="shared" si="0"/>
        <v>20744.16</v>
      </c>
      <c r="I37" s="97"/>
    </row>
    <row r="38" spans="1:9" ht="31.5">
      <c r="A38" s="43">
        <f>'Ф. поступл.'!A39</f>
        <v>31</v>
      </c>
      <c r="B38" s="12">
        <f>'Ф. поступл.'!B39</f>
        <v>182</v>
      </c>
      <c r="C38" s="12" t="str">
        <f>'Ф. поступл.'!C39</f>
        <v>1 05 01041 02 1000 110</v>
      </c>
      <c r="D38" s="86" t="s">
        <v>40</v>
      </c>
      <c r="E38" s="74">
        <v>22000</v>
      </c>
      <c r="F38" s="35">
        <f>'Ф. поступл.'!Z39</f>
        <v>5465</v>
      </c>
      <c r="G38" s="13">
        <f>'Ф. поступл.'!AA39</f>
        <v>96651</v>
      </c>
      <c r="H38" s="13">
        <f t="shared" si="0"/>
        <v>74651</v>
      </c>
      <c r="I38" s="97">
        <f>G38/E38*100</f>
        <v>439.32272727272721</v>
      </c>
    </row>
    <row r="39" spans="1:9" ht="31.5">
      <c r="A39" s="43">
        <f>'Ф. поступл.'!A40</f>
        <v>32</v>
      </c>
      <c r="B39" s="12">
        <f>'Ф. поступл.'!B40</f>
        <v>182</v>
      </c>
      <c r="C39" s="12" t="str">
        <f>'Ф. поступл.'!C40</f>
        <v>1 05 01041 02 2000 110</v>
      </c>
      <c r="D39" s="86" t="s">
        <v>40</v>
      </c>
      <c r="E39" s="74"/>
      <c r="F39" s="35">
        <f>'Ф. поступл.'!Z40</f>
        <v>0</v>
      </c>
      <c r="G39" s="13">
        <f>'Ф. поступл.'!AA40</f>
        <v>20</v>
      </c>
      <c r="H39" s="13">
        <f t="shared" si="0"/>
        <v>20</v>
      </c>
      <c r="I39" s="97"/>
    </row>
    <row r="40" spans="1:9" ht="31.5">
      <c r="A40" s="43">
        <f>'Ф. поступл.'!A41</f>
        <v>33</v>
      </c>
      <c r="B40" s="12">
        <f>'Ф. поступл.'!B41</f>
        <v>182</v>
      </c>
      <c r="C40" s="12" t="str">
        <f>'Ф. поступл.'!C41</f>
        <v>1 05 01041 02 4000 110</v>
      </c>
      <c r="D40" s="86" t="s">
        <v>40</v>
      </c>
      <c r="E40" s="74"/>
      <c r="F40" s="35">
        <f>'Ф. поступл.'!Z41</f>
        <v>875</v>
      </c>
      <c r="G40" s="13">
        <f>'Ф. поступл.'!AA41</f>
        <v>3910</v>
      </c>
      <c r="H40" s="13">
        <f t="shared" si="0"/>
        <v>3910</v>
      </c>
      <c r="I40" s="97"/>
    </row>
    <row r="41" spans="1:9" ht="16.5" customHeight="1">
      <c r="A41" s="43">
        <f>'Ф. поступл.'!A42</f>
        <v>34</v>
      </c>
      <c r="B41" s="12">
        <f>'Ф. поступл.'!B42</f>
        <v>182</v>
      </c>
      <c r="C41" s="12" t="str">
        <f>'Ф. поступл.'!C42</f>
        <v>1 05 01050 01 1000 110</v>
      </c>
      <c r="D41" s="91" t="s">
        <v>56</v>
      </c>
      <c r="E41" s="74">
        <v>35000</v>
      </c>
      <c r="F41" s="35">
        <f>'Ф. поступл.'!Z42</f>
        <v>898987.09999999986</v>
      </c>
      <c r="G41" s="13">
        <f>'Ф. поступл.'!AA42</f>
        <v>5203898.6899999995</v>
      </c>
      <c r="H41" s="13">
        <f t="shared" si="0"/>
        <v>5168898.6899999995</v>
      </c>
      <c r="I41" s="97">
        <f>G41/E41*100</f>
        <v>14868.281971428571</v>
      </c>
    </row>
    <row r="42" spans="1:9" ht="16.5" customHeight="1">
      <c r="A42" s="43">
        <f>'Ф. поступл.'!A43</f>
        <v>35</v>
      </c>
      <c r="B42" s="12">
        <f>'Ф. поступл.'!B43</f>
        <v>182</v>
      </c>
      <c r="C42" s="12" t="str">
        <f>'Ф. поступл.'!C43</f>
        <v>1 05 01050 01 2000 110</v>
      </c>
      <c r="D42" s="91" t="s">
        <v>56</v>
      </c>
      <c r="E42" s="74"/>
      <c r="F42" s="35">
        <f>'Ф. поступл.'!Z43</f>
        <v>2754.7</v>
      </c>
      <c r="G42" s="13">
        <f>'Ф. поступл.'!AA43</f>
        <v>2754.7</v>
      </c>
      <c r="H42" s="13">
        <f t="shared" si="0"/>
        <v>2754.7</v>
      </c>
      <c r="I42" s="97"/>
    </row>
    <row r="43" spans="1:9" ht="16.5" customHeight="1">
      <c r="A43" s="43">
        <f>'Ф. поступл.'!A44</f>
        <v>36</v>
      </c>
      <c r="B43" s="12">
        <f>'Ф. поступл.'!B44</f>
        <v>182</v>
      </c>
      <c r="C43" s="12" t="str">
        <f>'Ф. поступл.'!C44</f>
        <v>1 05 01050 01 4000 110</v>
      </c>
      <c r="D43" s="91" t="s">
        <v>56</v>
      </c>
      <c r="E43" s="74"/>
      <c r="F43" s="35">
        <f>'Ф. поступл.'!Z44</f>
        <v>-23769</v>
      </c>
      <c r="G43" s="13">
        <f>'Ф. поступл.'!AA44</f>
        <v>0</v>
      </c>
      <c r="H43" s="13">
        <f t="shared" si="0"/>
        <v>0</v>
      </c>
      <c r="I43" s="97"/>
    </row>
    <row r="44" spans="1:9" ht="15.75">
      <c r="A44" s="43">
        <f>'Ф. поступл.'!A45</f>
        <v>37</v>
      </c>
      <c r="B44" s="12">
        <f>'Ф. поступл.'!B45</f>
        <v>182</v>
      </c>
      <c r="C44" s="12" t="str">
        <f>'Ф. поступл.'!C45</f>
        <v>1 05 02010 02 1000 110</v>
      </c>
      <c r="D44" s="86" t="s">
        <v>92</v>
      </c>
      <c r="E44" s="74">
        <v>1536000</v>
      </c>
      <c r="F44" s="35">
        <f>'Ф. поступл.'!Z45</f>
        <v>794711.34000000008</v>
      </c>
      <c r="G44" s="13">
        <f>'Ф. поступл.'!AA45</f>
        <v>6781384.0600000005</v>
      </c>
      <c r="H44" s="13">
        <f t="shared" si="0"/>
        <v>5245384.0600000005</v>
      </c>
      <c r="I44" s="97">
        <f>G44/E44*100</f>
        <v>441.49635807291673</v>
      </c>
    </row>
    <row r="45" spans="1:9" ht="15.75">
      <c r="A45" s="43">
        <f>'Ф. поступл.'!A46</f>
        <v>38</v>
      </c>
      <c r="B45" s="12">
        <f>'Ф. поступл.'!B46</f>
        <v>182</v>
      </c>
      <c r="C45" s="12" t="str">
        <f>'Ф. поступл.'!C46</f>
        <v>1 05 02010 02 2000 110</v>
      </c>
      <c r="D45" s="86" t="s">
        <v>92</v>
      </c>
      <c r="E45" s="74"/>
      <c r="F45" s="35">
        <f>'Ф. поступл.'!Z46</f>
        <v>4064.2599999999993</v>
      </c>
      <c r="G45" s="13">
        <f>'Ф. поступл.'!AA46</f>
        <v>56968.939999999995</v>
      </c>
      <c r="H45" s="13">
        <f t="shared" si="0"/>
        <v>56968.939999999995</v>
      </c>
      <c r="I45" s="97"/>
    </row>
    <row r="46" spans="1:9" ht="15.75">
      <c r="A46" s="43">
        <f>'Ф. поступл.'!A47</f>
        <v>39</v>
      </c>
      <c r="B46" s="12">
        <f>'Ф. поступл.'!B47</f>
        <v>182</v>
      </c>
      <c r="C46" s="12" t="str">
        <f>'Ф. поступл.'!C47</f>
        <v>1 05 02010 02 3000 110</v>
      </c>
      <c r="D46" s="86" t="s">
        <v>92</v>
      </c>
      <c r="E46" s="74"/>
      <c r="F46" s="35">
        <f>'Ф. поступл.'!Z47</f>
        <v>71144.53</v>
      </c>
      <c r="G46" s="13">
        <f>'Ф. поступл.'!AA47</f>
        <v>329679.57999999996</v>
      </c>
      <c r="H46" s="13">
        <f t="shared" si="0"/>
        <v>329679.57999999996</v>
      </c>
      <c r="I46" s="97"/>
    </row>
    <row r="47" spans="1:9" ht="15.75">
      <c r="A47" s="43">
        <f>'Ф. поступл.'!A48</f>
        <v>40</v>
      </c>
      <c r="B47" s="12">
        <f>'Ф. поступл.'!B48</f>
        <v>182</v>
      </c>
      <c r="C47" s="12" t="str">
        <f>'Ф. поступл.'!C48</f>
        <v>1 05 02010 02 4000 110</v>
      </c>
      <c r="D47" s="86" t="s">
        <v>92</v>
      </c>
      <c r="E47" s="74"/>
      <c r="F47" s="35">
        <f>'Ф. поступл.'!Z48</f>
        <v>3251</v>
      </c>
      <c r="G47" s="13">
        <f>'Ф. поступл.'!AA48</f>
        <v>-16408.59</v>
      </c>
      <c r="H47" s="13">
        <f t="shared" si="0"/>
        <v>-16408.59</v>
      </c>
      <c r="I47" s="97"/>
    </row>
    <row r="48" spans="1:9" ht="15.75">
      <c r="A48" s="43">
        <f>'Ф. поступл.'!A49</f>
        <v>41</v>
      </c>
      <c r="B48" s="12">
        <f>'Ф. поступл.'!B49</f>
        <v>182</v>
      </c>
      <c r="C48" s="12" t="str">
        <f>'Ф. поступл.'!C49</f>
        <v>1 05 02020 02 1000 110</v>
      </c>
      <c r="D48" s="86" t="s">
        <v>92</v>
      </c>
      <c r="E48" s="74"/>
      <c r="F48" s="35">
        <f>'Ф. поступл.'!Z49</f>
        <v>-31924.130000000005</v>
      </c>
      <c r="G48" s="13">
        <f>'Ф. поступл.'!AA49</f>
        <v>91939.21</v>
      </c>
      <c r="H48" s="13">
        <f t="shared" si="0"/>
        <v>91939.21</v>
      </c>
      <c r="I48" s="97"/>
    </row>
    <row r="49" spans="1:9" ht="15.75">
      <c r="A49" s="43">
        <f>'Ф. поступл.'!A50</f>
        <v>42</v>
      </c>
      <c r="B49" s="12">
        <f>'Ф. поступл.'!B50</f>
        <v>182</v>
      </c>
      <c r="C49" s="12" t="str">
        <f>'Ф. поступл.'!C50</f>
        <v>1 05 02020 02 2000 110</v>
      </c>
      <c r="D49" s="86" t="s">
        <v>92</v>
      </c>
      <c r="E49" s="74"/>
      <c r="F49" s="35">
        <f>'Ф. поступл.'!Z50</f>
        <v>10689.850000000002</v>
      </c>
      <c r="G49" s="13">
        <f>'Ф. поступл.'!AA50</f>
        <v>76239.27</v>
      </c>
      <c r="H49" s="13">
        <f t="shared" si="0"/>
        <v>76239.27</v>
      </c>
      <c r="I49" s="97"/>
    </row>
    <row r="50" spans="1:9" ht="15.75">
      <c r="A50" s="43">
        <f>'Ф. поступл.'!A51</f>
        <v>43</v>
      </c>
      <c r="B50" s="12">
        <f>'Ф. поступл.'!B51</f>
        <v>182</v>
      </c>
      <c r="C50" s="12" t="str">
        <f>'Ф. поступл.'!C51</f>
        <v>1 05 02020 02 3000 110</v>
      </c>
      <c r="D50" s="86" t="s">
        <v>92</v>
      </c>
      <c r="E50" s="74"/>
      <c r="F50" s="35">
        <f>'Ф. поступл.'!Z51</f>
        <v>12821.49</v>
      </c>
      <c r="G50" s="13">
        <f>'Ф. поступл.'!AA51</f>
        <v>95871.69</v>
      </c>
      <c r="H50" s="13">
        <f t="shared" si="0"/>
        <v>95871.69</v>
      </c>
      <c r="I50" s="97"/>
    </row>
    <row r="51" spans="1:9" ht="15.75">
      <c r="A51" s="43">
        <f>'Ф. поступл.'!A52</f>
        <v>44</v>
      </c>
      <c r="B51" s="12">
        <f>'Ф. поступл.'!B52</f>
        <v>182</v>
      </c>
      <c r="C51" s="12" t="str">
        <f>'Ф. поступл.'!C52</f>
        <v>1 05 02020 02 4000 110</v>
      </c>
      <c r="D51" s="86" t="s">
        <v>92</v>
      </c>
      <c r="E51" s="74"/>
      <c r="F51" s="35">
        <f>'Ф. поступл.'!Z52</f>
        <v>41.399999999999977</v>
      </c>
      <c r="G51" s="13">
        <f>'Ф. поступл.'!AA52</f>
        <v>-45562.270000000004</v>
      </c>
      <c r="H51" s="13">
        <f t="shared" si="0"/>
        <v>-45562.270000000004</v>
      </c>
      <c r="I51" s="97"/>
    </row>
    <row r="52" spans="1:9" ht="15.75">
      <c r="A52" s="43">
        <f>'Ф. поступл.'!A53</f>
        <v>45</v>
      </c>
      <c r="B52" s="12">
        <f>'Ф. поступл.'!B53</f>
        <v>182</v>
      </c>
      <c r="C52" s="12" t="str">
        <f>'Ф. поступл.'!C53</f>
        <v>1 05 03010 01 1000 110</v>
      </c>
      <c r="D52" s="86" t="s">
        <v>54</v>
      </c>
      <c r="E52" s="74">
        <v>6000</v>
      </c>
      <c r="F52" s="35">
        <f>'Ф. поступл.'!Z53</f>
        <v>10346</v>
      </c>
      <c r="G52" s="13">
        <f>'Ф. поступл.'!AA53</f>
        <v>26317.4</v>
      </c>
      <c r="H52" s="13">
        <f t="shared" si="0"/>
        <v>20317.400000000001</v>
      </c>
      <c r="I52" s="97">
        <f>G52/E52*100</f>
        <v>438.62333333333333</v>
      </c>
    </row>
    <row r="53" spans="1:9" ht="31.5">
      <c r="A53" s="43">
        <f>'Ф. поступл.'!A54</f>
        <v>46</v>
      </c>
      <c r="B53" s="12">
        <f>'Ф. поступл.'!B54</f>
        <v>182</v>
      </c>
      <c r="C53" s="12" t="str">
        <f>'Ф. поступл.'!C54</f>
        <v>1 05 03020 01 1000 110</v>
      </c>
      <c r="D53" s="86" t="s">
        <v>214</v>
      </c>
      <c r="E53" s="74"/>
      <c r="F53" s="35">
        <f>'Ф. поступл.'!Z54</f>
        <v>0</v>
      </c>
      <c r="G53" s="13">
        <f>'Ф. поступл.'!AA54</f>
        <v>1233.0999999999999</v>
      </c>
      <c r="H53" s="13">
        <f t="shared" si="0"/>
        <v>1233.0999999999999</v>
      </c>
      <c r="I53" s="97"/>
    </row>
    <row r="54" spans="1:9" ht="47.25">
      <c r="A54" s="43">
        <f>'Ф. поступл.'!A55</f>
        <v>47</v>
      </c>
      <c r="B54" s="12">
        <f>'Ф. поступл.'!B55</f>
        <v>182</v>
      </c>
      <c r="C54" s="12" t="str">
        <f>'Ф. поступл.'!C55</f>
        <v>1 06 01020 04 1000 110</v>
      </c>
      <c r="D54" s="86" t="s">
        <v>94</v>
      </c>
      <c r="E54" s="74">
        <v>138000</v>
      </c>
      <c r="F54" s="35">
        <f>'Ф. поступл.'!Z55</f>
        <v>60570.960000000006</v>
      </c>
      <c r="G54" s="13">
        <f>'Ф. поступл.'!AA55</f>
        <v>311660.43</v>
      </c>
      <c r="H54" s="13">
        <f t="shared" si="0"/>
        <v>173660.43</v>
      </c>
      <c r="I54" s="97">
        <f>G54/E54*100</f>
        <v>225.84089130434785</v>
      </c>
    </row>
    <row r="55" spans="1:9" ht="32.25" customHeight="1">
      <c r="A55" s="43">
        <f>'Ф. поступл.'!A56</f>
        <v>48</v>
      </c>
      <c r="B55" s="12">
        <f>'Ф. поступл.'!B56</f>
        <v>182</v>
      </c>
      <c r="C55" s="12" t="str">
        <f>'Ф. поступл.'!C56</f>
        <v>106 01020 04 2000 110</v>
      </c>
      <c r="D55" s="86" t="s">
        <v>93</v>
      </c>
      <c r="E55" s="74"/>
      <c r="F55" s="35">
        <f>'Ф. поступл.'!Z56</f>
        <v>2483.7000000000007</v>
      </c>
      <c r="G55" s="13">
        <f>'Ф. поступл.'!AA56</f>
        <v>13042.89</v>
      </c>
      <c r="H55" s="13">
        <f t="shared" si="0"/>
        <v>13042.89</v>
      </c>
      <c r="I55" s="97"/>
    </row>
    <row r="56" spans="1:9" ht="32.25" customHeight="1">
      <c r="A56" s="43">
        <f>'Ф. поступл.'!A57</f>
        <v>49</v>
      </c>
      <c r="B56" s="12">
        <f>'Ф. поступл.'!B57</f>
        <v>182</v>
      </c>
      <c r="C56" s="12" t="str">
        <f>'Ф. поступл.'!C57</f>
        <v>106 01020 04 4000 110</v>
      </c>
      <c r="D56" s="86" t="s">
        <v>93</v>
      </c>
      <c r="E56" s="74"/>
      <c r="F56" s="35">
        <f>'Ф. поступл.'!Z57</f>
        <v>166.07</v>
      </c>
      <c r="G56" s="13">
        <f>'Ф. поступл.'!AA57</f>
        <v>-1853.2099999999998</v>
      </c>
      <c r="H56" s="13">
        <f t="shared" si="0"/>
        <v>-1853.2099999999998</v>
      </c>
      <c r="I56" s="97"/>
    </row>
    <row r="57" spans="1:9" ht="63">
      <c r="A57" s="43">
        <f>'Ф. поступл.'!A58</f>
        <v>50</v>
      </c>
      <c r="B57" s="12">
        <f>'Ф. поступл.'!B58</f>
        <v>182</v>
      </c>
      <c r="C57" s="12" t="str">
        <f>'Ф. поступл.'!C58</f>
        <v>1 06 06012 04 1000 110</v>
      </c>
      <c r="D57" s="86" t="s">
        <v>95</v>
      </c>
      <c r="E57" s="74">
        <v>118000</v>
      </c>
      <c r="F57" s="35">
        <f>'Ф. поступл.'!Z58</f>
        <v>63560.520000000011</v>
      </c>
      <c r="G57" s="13">
        <f>'Ф. поступл.'!AA58</f>
        <v>833388.37000000023</v>
      </c>
      <c r="H57" s="13">
        <f t="shared" si="0"/>
        <v>715388.37000000023</v>
      </c>
      <c r="I57" s="97">
        <f>G57/E57*100</f>
        <v>706.26133050847477</v>
      </c>
    </row>
    <row r="58" spans="1:9" ht="63">
      <c r="A58" s="43">
        <f>'Ф. поступл.'!A59</f>
        <v>51</v>
      </c>
      <c r="B58" s="12">
        <f>'Ф. поступл.'!B59</f>
        <v>182</v>
      </c>
      <c r="C58" s="12" t="str">
        <f>'Ф. поступл.'!C59</f>
        <v>1 06 06012 04 2000 110</v>
      </c>
      <c r="D58" s="86" t="s">
        <v>95</v>
      </c>
      <c r="E58" s="74"/>
      <c r="F58" s="35">
        <f>'Ф. поступл.'!Z59</f>
        <v>6502.15</v>
      </c>
      <c r="G58" s="13">
        <f>'Ф. поступл.'!AA59</f>
        <v>12542.15</v>
      </c>
      <c r="H58" s="13">
        <f t="shared" si="0"/>
        <v>12542.15</v>
      </c>
      <c r="I58" s="97"/>
    </row>
    <row r="59" spans="1:9" ht="63">
      <c r="A59" s="43">
        <f>'Ф. поступл.'!A60</f>
        <v>52</v>
      </c>
      <c r="B59" s="12">
        <f>'Ф. поступл.'!B60</f>
        <v>182</v>
      </c>
      <c r="C59" s="12" t="str">
        <f>'Ф. поступл.'!C60</f>
        <v>1 06 06012 04 3000 110</v>
      </c>
      <c r="D59" s="86" t="s">
        <v>95</v>
      </c>
      <c r="E59" s="74"/>
      <c r="F59" s="35">
        <f>'Ф. поступл.'!Z60</f>
        <v>1642.8</v>
      </c>
      <c r="G59" s="13">
        <f>'Ф. поступл.'!AA60</f>
        <v>10385.099999999999</v>
      </c>
      <c r="H59" s="13">
        <f t="shared" si="0"/>
        <v>10385.099999999999</v>
      </c>
      <c r="I59" s="97"/>
    </row>
    <row r="60" spans="1:9" ht="63">
      <c r="A60" s="43">
        <f>'Ф. поступл.'!A61</f>
        <v>53</v>
      </c>
      <c r="B60" s="12">
        <f>'Ф. поступл.'!B61</f>
        <v>182</v>
      </c>
      <c r="C60" s="12" t="str">
        <f>'Ф. поступл.'!C61</f>
        <v>1 06 06012 04 4000 110</v>
      </c>
      <c r="D60" s="86" t="s">
        <v>95</v>
      </c>
      <c r="E60" s="74"/>
      <c r="F60" s="35">
        <f>'Ф. поступл.'!Z61</f>
        <v>0</v>
      </c>
      <c r="G60" s="13">
        <f>'Ф. поступл.'!AA61</f>
        <v>-4930.3599999999997</v>
      </c>
      <c r="H60" s="13">
        <f t="shared" si="0"/>
        <v>-4930.3599999999997</v>
      </c>
      <c r="I60" s="97"/>
    </row>
    <row r="61" spans="1:9" ht="70.5" customHeight="1">
      <c r="A61" s="43">
        <f>'Ф. поступл.'!A62</f>
        <v>54</v>
      </c>
      <c r="B61" s="12">
        <f>'Ф. поступл.'!B62</f>
        <v>182</v>
      </c>
      <c r="C61" s="12" t="str">
        <f>'Ф. поступл.'!C62</f>
        <v>1 06 06022 04 1000 110</v>
      </c>
      <c r="D61" s="86" t="s">
        <v>96</v>
      </c>
      <c r="E61" s="74">
        <v>754000</v>
      </c>
      <c r="F61" s="35">
        <f>'Ф. поступл.'!Z62</f>
        <v>628989.47000000009</v>
      </c>
      <c r="G61" s="13">
        <f>'Ф. поступл.'!AA62</f>
        <v>3549769.56</v>
      </c>
      <c r="H61" s="13">
        <f t="shared" si="0"/>
        <v>2795769.56</v>
      </c>
      <c r="I61" s="97">
        <f>G61/E61*100</f>
        <v>470.79171883289126</v>
      </c>
    </row>
    <row r="62" spans="1:9" ht="70.5" customHeight="1">
      <c r="A62" s="43">
        <f>'Ф. поступл.'!A63</f>
        <v>55</v>
      </c>
      <c r="B62" s="12">
        <f>'Ф. поступл.'!B63</f>
        <v>182</v>
      </c>
      <c r="C62" s="12" t="str">
        <f>'Ф. поступл.'!C63</f>
        <v>1 06 06022 04 2000 110</v>
      </c>
      <c r="D62" s="86" t="s">
        <v>96</v>
      </c>
      <c r="E62" s="74">
        <v>0</v>
      </c>
      <c r="F62" s="35">
        <f>'Ф. поступл.'!Z63</f>
        <v>981.19</v>
      </c>
      <c r="G62" s="13">
        <f>'Ф. поступл.'!AA63</f>
        <v>367195.09</v>
      </c>
      <c r="H62" s="13">
        <f t="shared" si="0"/>
        <v>367195.09</v>
      </c>
      <c r="I62" s="97"/>
    </row>
    <row r="63" spans="1:9" ht="70.5" customHeight="1">
      <c r="A63" s="43">
        <f>'Ф. поступл.'!A64</f>
        <v>56</v>
      </c>
      <c r="B63" s="12">
        <f>'Ф. поступл.'!B64</f>
        <v>182</v>
      </c>
      <c r="C63" s="12" t="str">
        <f>'Ф. поступл.'!C64</f>
        <v>1 06 06022 04 3000 110</v>
      </c>
      <c r="D63" s="86" t="s">
        <v>96</v>
      </c>
      <c r="E63" s="74"/>
      <c r="F63" s="35">
        <f>'Ф. поступл.'!Z64</f>
        <v>0</v>
      </c>
      <c r="G63" s="13">
        <f>'Ф. поступл.'!AA64</f>
        <v>1801.5700000000002</v>
      </c>
      <c r="H63" s="13">
        <f t="shared" si="0"/>
        <v>1801.5700000000002</v>
      </c>
      <c r="I63" s="97"/>
    </row>
    <row r="64" spans="1:9" ht="70.5" customHeight="1">
      <c r="A64" s="43">
        <f>'Ф. поступл.'!A65</f>
        <v>57</v>
      </c>
      <c r="B64" s="12">
        <f>'Ф. поступл.'!B65</f>
        <v>182</v>
      </c>
      <c r="C64" s="12" t="str">
        <f>'Ф. поступл.'!C65</f>
        <v>1 06 06022 04 4000 110</v>
      </c>
      <c r="D64" s="86" t="s">
        <v>96</v>
      </c>
      <c r="E64" s="74"/>
      <c r="F64" s="35">
        <f>'Ф. поступл.'!Z65</f>
        <v>0</v>
      </c>
      <c r="G64" s="13">
        <f>'Ф. поступл.'!AA65</f>
        <v>0</v>
      </c>
      <c r="H64" s="13">
        <f t="shared" si="0"/>
        <v>0</v>
      </c>
      <c r="I64" s="97"/>
    </row>
    <row r="65" spans="1:11" ht="47.25">
      <c r="A65" s="43">
        <f>'Ф. поступл.'!A66</f>
        <v>58</v>
      </c>
      <c r="B65" s="12">
        <f>'Ф. поступл.'!B66</f>
        <v>182</v>
      </c>
      <c r="C65" s="12" t="str">
        <f>'Ф. поступл.'!C66</f>
        <v>1 08 03010 01 1000 110</v>
      </c>
      <c r="D65" s="86" t="s">
        <v>97</v>
      </c>
      <c r="E65" s="74">
        <v>324000</v>
      </c>
      <c r="F65" s="35">
        <f>'Ф. поступл.'!Z66</f>
        <v>1434011.28</v>
      </c>
      <c r="G65" s="13">
        <f>'Ф. поступл.'!AA66</f>
        <v>3232876.47</v>
      </c>
      <c r="H65" s="13">
        <f t="shared" si="0"/>
        <v>2908876.47</v>
      </c>
      <c r="I65" s="97">
        <f>G65/E65*100</f>
        <v>997.80137962962976</v>
      </c>
    </row>
    <row r="66" spans="1:11" ht="47.25">
      <c r="A66" s="43">
        <f>'Ф. поступл.'!A67</f>
        <v>59</v>
      </c>
      <c r="B66" s="12">
        <f>'Ф. поступл.'!B67</f>
        <v>182</v>
      </c>
      <c r="C66" s="12" t="str">
        <f>'Ф. поступл.'!C67</f>
        <v>1 08 03010 01 4000 110</v>
      </c>
      <c r="D66" s="86" t="s">
        <v>97</v>
      </c>
      <c r="E66" s="74"/>
      <c r="F66" s="35">
        <f>'Ф. поступл.'!Z67</f>
        <v>0</v>
      </c>
      <c r="G66" s="13">
        <f>'Ф. поступл.'!AA67</f>
        <v>900</v>
      </c>
      <c r="H66" s="13">
        <f t="shared" si="0"/>
        <v>900</v>
      </c>
      <c r="I66" s="97"/>
    </row>
    <row r="67" spans="1:11" ht="31.5">
      <c r="A67" s="43">
        <f>'Ф. поступл.'!A68</f>
        <v>60</v>
      </c>
      <c r="B67" s="12">
        <f>'Ф. поступл.'!B68</f>
        <v>864</v>
      </c>
      <c r="C67" s="12" t="str">
        <f>'Ф. поступл.'!C68</f>
        <v>108 07150 01 0000 110</v>
      </c>
      <c r="D67" s="86" t="s">
        <v>69</v>
      </c>
      <c r="E67" s="74"/>
      <c r="F67" s="35">
        <f>'Ф. поступл.'!Z68</f>
        <v>0</v>
      </c>
      <c r="G67" s="13">
        <f>'Ф. поступл.'!AA68</f>
        <v>21000</v>
      </c>
      <c r="H67" s="13">
        <f t="shared" si="0"/>
        <v>21000</v>
      </c>
      <c r="I67" s="97"/>
    </row>
    <row r="68" spans="1:11" ht="37.5" customHeight="1">
      <c r="A68" s="43">
        <f>'Ф. поступл.'!A69</f>
        <v>61</v>
      </c>
      <c r="B68" s="12">
        <f>'Ф. поступл.'!B69</f>
        <v>864</v>
      </c>
      <c r="C68" s="12" t="str">
        <f>'Ф. поступл.'!C69</f>
        <v>108 07150 01 1000 110</v>
      </c>
      <c r="D68" s="86" t="s">
        <v>69</v>
      </c>
      <c r="E68" s="74">
        <v>19000</v>
      </c>
      <c r="F68" s="35">
        <f>'Ф. поступл.'!Z69</f>
        <v>0</v>
      </c>
      <c r="G68" s="13">
        <f>'Ф. поступл.'!AA69</f>
        <v>15000</v>
      </c>
      <c r="H68" s="13">
        <f t="shared" si="0"/>
        <v>-4000</v>
      </c>
      <c r="I68" s="97">
        <f>G68/E68*100</f>
        <v>78.94736842105263</v>
      </c>
    </row>
    <row r="69" spans="1:11" ht="37.5" customHeight="1">
      <c r="A69" s="43">
        <f>'Ф. поступл.'!A70</f>
        <v>62</v>
      </c>
      <c r="B69" s="12">
        <f>'Ф. поступл.'!B70</f>
        <v>864</v>
      </c>
      <c r="C69" s="12" t="str">
        <f>'Ф. поступл.'!C70</f>
        <v>108 07150 01 4000 110</v>
      </c>
      <c r="D69" s="86" t="s">
        <v>69</v>
      </c>
      <c r="E69" s="74"/>
      <c r="F69" s="35">
        <f>'Ф. поступл.'!Z70</f>
        <v>32600</v>
      </c>
      <c r="G69" s="13">
        <f>'Ф. поступл.'!AA70</f>
        <v>166600</v>
      </c>
      <c r="H69" s="13">
        <f t="shared" si="0"/>
        <v>166600</v>
      </c>
      <c r="I69" s="97"/>
    </row>
    <row r="70" spans="1:11" ht="37.5" customHeight="1">
      <c r="A70" s="43">
        <f>'Ф. поступл.'!A71</f>
        <v>63</v>
      </c>
      <c r="B70" s="12">
        <f>'Ф. поступл.'!B71</f>
        <v>182</v>
      </c>
      <c r="C70" s="12" t="str">
        <f>'Ф. поступл.'!C71</f>
        <v>109 04052 04 1000 110</v>
      </c>
      <c r="D70" s="86" t="s">
        <v>50</v>
      </c>
      <c r="E70" s="74"/>
      <c r="F70" s="35">
        <f>'Ф. поступл.'!Z71</f>
        <v>40430</v>
      </c>
      <c r="G70" s="13">
        <f>'Ф. поступл.'!AA71</f>
        <v>46955</v>
      </c>
      <c r="H70" s="13">
        <f t="shared" si="0"/>
        <v>46955</v>
      </c>
      <c r="I70" s="97"/>
    </row>
    <row r="71" spans="1:11" ht="37.5" customHeight="1">
      <c r="A71" s="43">
        <f>'Ф. поступл.'!A72</f>
        <v>64</v>
      </c>
      <c r="B71" s="12">
        <f>'Ф. поступл.'!B72</f>
        <v>182</v>
      </c>
      <c r="C71" s="12" t="str">
        <f>'Ф. поступл.'!C72</f>
        <v>109 04052 04 2000 110</v>
      </c>
      <c r="D71" s="86" t="s">
        <v>50</v>
      </c>
      <c r="E71" s="74"/>
      <c r="F71" s="35">
        <f>'Ф. поступл.'!Z72</f>
        <v>-22798.400000000001</v>
      </c>
      <c r="G71" s="13">
        <f>'Ф. поступл.'!AA72</f>
        <v>-22798.400000000001</v>
      </c>
      <c r="H71" s="13">
        <f t="shared" si="0"/>
        <v>-22798.400000000001</v>
      </c>
      <c r="I71" s="97"/>
    </row>
    <row r="72" spans="1:11" ht="37.5" customHeight="1">
      <c r="A72" s="43">
        <f>'Ф. поступл.'!A73</f>
        <v>65</v>
      </c>
      <c r="B72" s="12">
        <f>'Ф. поступл.'!B73</f>
        <v>182</v>
      </c>
      <c r="C72" s="12" t="str">
        <f>'Ф. поступл.'!C73</f>
        <v>109 04052 04 3000 110</v>
      </c>
      <c r="D72" s="86" t="s">
        <v>50</v>
      </c>
      <c r="E72" s="74"/>
      <c r="F72" s="35">
        <f>'Ф. поступл.'!Z73</f>
        <v>0</v>
      </c>
      <c r="G72" s="13">
        <f>'Ф. поступл.'!AA73</f>
        <v>1049.51</v>
      </c>
      <c r="H72" s="13">
        <f t="shared" si="0"/>
        <v>1049.51</v>
      </c>
      <c r="I72" s="97"/>
    </row>
    <row r="73" spans="1:11" ht="37.5" customHeight="1">
      <c r="A73" s="43">
        <f>'Ф. поступл.'!A74</f>
        <v>66</v>
      </c>
      <c r="B73" s="12">
        <f>'Ф. поступл.'!B74</f>
        <v>182</v>
      </c>
      <c r="C73" s="12" t="str">
        <f>'Ф. поступл.'!C74</f>
        <v>109 04052 04 4000 110</v>
      </c>
      <c r="D73" s="86" t="s">
        <v>50</v>
      </c>
      <c r="E73" s="74"/>
      <c r="F73" s="35">
        <f>'Ф. поступл.'!Z74</f>
        <v>0</v>
      </c>
      <c r="G73" s="13">
        <f>'Ф. поступл.'!AA74</f>
        <v>0</v>
      </c>
      <c r="H73" s="13">
        <f t="shared" si="0"/>
        <v>0</v>
      </c>
      <c r="I73" s="97"/>
    </row>
    <row r="74" spans="1:11" ht="37.5" customHeight="1">
      <c r="A74" s="43">
        <f>'Ф. поступл.'!A75</f>
        <v>67</v>
      </c>
      <c r="B74" s="12">
        <f>'Ф. поступл.'!B75</f>
        <v>182</v>
      </c>
      <c r="C74" s="12" t="str">
        <f>'Ф. поступл.'!C75</f>
        <v>109 07052 04 1000 110</v>
      </c>
      <c r="D74" s="86" t="s">
        <v>217</v>
      </c>
      <c r="E74" s="74"/>
      <c r="F74" s="35">
        <f>'Ф. поступл.'!Z75</f>
        <v>0</v>
      </c>
      <c r="G74" s="13">
        <f>'Ф. поступл.'!AA75</f>
        <v>2955</v>
      </c>
      <c r="H74" s="13">
        <f t="shared" si="0"/>
        <v>2955</v>
      </c>
      <c r="I74" s="97"/>
    </row>
    <row r="75" spans="1:11" ht="63">
      <c r="A75" s="43">
        <f>'Ф. поступл.'!A76</f>
        <v>68</v>
      </c>
      <c r="B75" s="12">
        <f>'Ф. поступл.'!B76</f>
        <v>117</v>
      </c>
      <c r="C75" s="12" t="str">
        <f>'Ф. поступл.'!C76</f>
        <v>1 11 05012 04 0000 120</v>
      </c>
      <c r="D75" s="92" t="s">
        <v>98</v>
      </c>
      <c r="E75" s="74">
        <v>413000</v>
      </c>
      <c r="F75" s="35">
        <f>'Ф. поступл.'!Z76</f>
        <v>395066.20000000007</v>
      </c>
      <c r="G75" s="13">
        <f>'Ф. поступл.'!AA76</f>
        <v>2026249</v>
      </c>
      <c r="H75" s="13">
        <f t="shared" si="0"/>
        <v>1613249</v>
      </c>
      <c r="I75" s="97">
        <f t="shared" ref="I75:I82" si="1">G75/E75*100</f>
        <v>490.61719128329298</v>
      </c>
      <c r="J75" s="49"/>
      <c r="K75" s="49"/>
    </row>
    <row r="76" spans="1:11" ht="63">
      <c r="A76" s="43">
        <f>'Ф. поступл.'!A77</f>
        <v>69</v>
      </c>
      <c r="B76" s="12">
        <f>'Ф. поступл.'!B77</f>
        <v>870</v>
      </c>
      <c r="C76" s="12" t="str">
        <f>'Ф. поступл.'!C77</f>
        <v>1 11 05024 04 0000 120</v>
      </c>
      <c r="D76" s="92" t="s">
        <v>99</v>
      </c>
      <c r="E76" s="74">
        <v>1733000</v>
      </c>
      <c r="F76" s="35">
        <f>'Ф. поступл.'!Z77</f>
        <v>14684578.009999998</v>
      </c>
      <c r="G76" s="13">
        <f>'Ф. поступл.'!AA77</f>
        <v>24717450.229999997</v>
      </c>
      <c r="H76" s="13">
        <f t="shared" si="0"/>
        <v>22984450.229999997</v>
      </c>
      <c r="I76" s="97">
        <f t="shared" si="1"/>
        <v>1426.2810288517021</v>
      </c>
      <c r="K76" s="49"/>
    </row>
    <row r="77" spans="1:11" ht="31.5">
      <c r="A77" s="43">
        <f>'Ф. поступл.'!A78</f>
        <v>70</v>
      </c>
      <c r="B77" s="12" t="str">
        <f>'Ф. поступл.'!B78</f>
        <v>048</v>
      </c>
      <c r="C77" s="12" t="str">
        <f>'Ф. поступл.'!C78</f>
        <v>1 12 01010 01 0000 120</v>
      </c>
      <c r="D77" s="93" t="s">
        <v>70</v>
      </c>
      <c r="E77" s="74">
        <v>24000</v>
      </c>
      <c r="F77" s="35">
        <f>'Ф. поступл.'!Z78</f>
        <v>0</v>
      </c>
      <c r="G77" s="13">
        <f>'Ф. поступл.'!AA78</f>
        <v>0</v>
      </c>
      <c r="H77" s="13">
        <f t="shared" si="0"/>
        <v>-24000</v>
      </c>
      <c r="I77" s="97">
        <f t="shared" si="1"/>
        <v>0</v>
      </c>
      <c r="K77" s="49"/>
    </row>
    <row r="78" spans="1:11" ht="31.5">
      <c r="A78" s="43">
        <f>'Ф. поступл.'!A79</f>
        <v>71</v>
      </c>
      <c r="B78" s="12" t="str">
        <f>'Ф. поступл.'!B79</f>
        <v>048</v>
      </c>
      <c r="C78" s="12" t="str">
        <f>'Ф. поступл.'!C79</f>
        <v>1 12 01010 01 6000 120</v>
      </c>
      <c r="D78" s="93" t="s">
        <v>70</v>
      </c>
      <c r="E78" s="74"/>
      <c r="F78" s="35">
        <f>'Ф. поступл.'!Z79</f>
        <v>571.81000000000006</v>
      </c>
      <c r="G78" s="13">
        <f>'Ф. поступл.'!AA79</f>
        <v>22004.49</v>
      </c>
      <c r="H78" s="13">
        <f>G78-E78</f>
        <v>22004.49</v>
      </c>
      <c r="I78" s="97"/>
      <c r="K78" s="49"/>
    </row>
    <row r="79" spans="1:11" ht="31.5">
      <c r="A79" s="43">
        <f>'Ф. поступл.'!A80</f>
        <v>72</v>
      </c>
      <c r="B79" s="12" t="str">
        <f>'Ф. поступл.'!B80</f>
        <v>048</v>
      </c>
      <c r="C79" s="12" t="str">
        <f>'Ф. поступл.'!C80</f>
        <v xml:space="preserve">1 12 01020 01 6000 120 </v>
      </c>
      <c r="D79" s="93" t="s">
        <v>100</v>
      </c>
      <c r="E79" s="74">
        <v>5000</v>
      </c>
      <c r="F79" s="35">
        <f>'Ф. поступл.'!Z80</f>
        <v>174.13</v>
      </c>
      <c r="G79" s="13">
        <f>'Ф. поступл.'!AA80</f>
        <v>3322.7699999999995</v>
      </c>
      <c r="H79" s="13">
        <f t="shared" si="0"/>
        <v>-1677.2300000000005</v>
      </c>
      <c r="I79" s="97">
        <f t="shared" si="1"/>
        <v>66.455399999999983</v>
      </c>
      <c r="K79" s="49"/>
    </row>
    <row r="80" spans="1:11" ht="27" customHeight="1">
      <c r="A80" s="43">
        <f>'Ф. поступл.'!A81</f>
        <v>73</v>
      </c>
      <c r="B80" s="12" t="str">
        <f>'Ф. поступл.'!B81</f>
        <v>048</v>
      </c>
      <c r="C80" s="12" t="str">
        <f>'Ф. поступл.'!C81</f>
        <v>1 12 01030 01 0000 120</v>
      </c>
      <c r="D80" s="93" t="s">
        <v>101</v>
      </c>
      <c r="E80" s="74">
        <v>16000</v>
      </c>
      <c r="F80" s="35">
        <f>'Ф. поступл.'!Z81</f>
        <v>0</v>
      </c>
      <c r="G80" s="13">
        <f>'Ф. поступл.'!AA81</f>
        <v>0</v>
      </c>
      <c r="H80" s="13">
        <f t="shared" si="0"/>
        <v>-16000</v>
      </c>
      <c r="I80" s="97">
        <f t="shared" si="1"/>
        <v>0</v>
      </c>
      <c r="K80" s="49"/>
    </row>
    <row r="81" spans="1:11" ht="27" customHeight="1">
      <c r="A81" s="43">
        <f>'Ф. поступл.'!A82</f>
        <v>74</v>
      </c>
      <c r="B81" s="12" t="str">
        <f>'Ф. поступл.'!B82</f>
        <v>048</v>
      </c>
      <c r="C81" s="12" t="str">
        <f>'Ф. поступл.'!C82</f>
        <v>1 12 01030 01 6000 120</v>
      </c>
      <c r="D81" s="93" t="s">
        <v>101</v>
      </c>
      <c r="E81" s="74"/>
      <c r="F81" s="35">
        <f>'Ф. поступл.'!Z82</f>
        <v>67.959999999999994</v>
      </c>
      <c r="G81" s="13">
        <f>'Ф. поступл.'!AA82</f>
        <v>5291.4800000000005</v>
      </c>
      <c r="H81" s="13">
        <f t="shared" si="0"/>
        <v>5291.4800000000005</v>
      </c>
      <c r="I81" s="97"/>
      <c r="K81" s="49"/>
    </row>
    <row r="82" spans="1:11" ht="33.75" customHeight="1">
      <c r="A82" s="43">
        <f>'Ф. поступл.'!A83</f>
        <v>75</v>
      </c>
      <c r="B82" s="12" t="str">
        <f>'Ф. поступл.'!B83</f>
        <v>048</v>
      </c>
      <c r="C82" s="12" t="str">
        <f>'Ф. поступл.'!C83</f>
        <v>1 12 01040 01 6000 120</v>
      </c>
      <c r="D82" s="93" t="s">
        <v>102</v>
      </c>
      <c r="E82" s="74">
        <v>132000</v>
      </c>
      <c r="F82" s="35">
        <f>'Ф. поступл.'!Z83</f>
        <v>82130.74000000002</v>
      </c>
      <c r="G82" s="13">
        <f>'Ф. поступл.'!AA83</f>
        <v>196316.30000000005</v>
      </c>
      <c r="H82" s="13">
        <f t="shared" si="0"/>
        <v>64316.300000000047</v>
      </c>
      <c r="I82" s="97">
        <f t="shared" si="1"/>
        <v>148.72446969696972</v>
      </c>
      <c r="J82" s="49"/>
      <c r="K82" s="49"/>
    </row>
    <row r="83" spans="1:11" ht="33.75" customHeight="1">
      <c r="A83" s="43">
        <f>'Ф. поступл.'!A84</f>
        <v>76</v>
      </c>
      <c r="B83" s="12">
        <f>'Ф. поступл.'!B84</f>
        <v>865</v>
      </c>
      <c r="C83" s="12" t="str">
        <f>'Ф. поступл.'!C84</f>
        <v>113 01994 04 0000 130</v>
      </c>
      <c r="D83" s="93" t="s">
        <v>197</v>
      </c>
      <c r="E83" s="74"/>
      <c r="F83" s="35">
        <f>'Ф. поступл.'!Z84</f>
        <v>64695</v>
      </c>
      <c r="G83" s="13">
        <f>'Ф. поступл.'!AA84</f>
        <v>281256</v>
      </c>
      <c r="H83" s="13">
        <f t="shared" si="0"/>
        <v>281256</v>
      </c>
      <c r="I83" s="97"/>
      <c r="J83" s="49"/>
      <c r="K83" s="49"/>
    </row>
    <row r="84" spans="1:11" ht="33.75" customHeight="1">
      <c r="A84" s="43">
        <f>'Ф. поступл.'!A85</f>
        <v>77</v>
      </c>
      <c r="B84" s="12">
        <f>'Ф. поступл.'!B85</f>
        <v>868</v>
      </c>
      <c r="C84" s="12" t="str">
        <f>'Ф. поступл.'!C85</f>
        <v>1 13 02994 04 0000 130</v>
      </c>
      <c r="D84" s="93" t="s">
        <v>170</v>
      </c>
      <c r="E84" s="74"/>
      <c r="F84" s="35">
        <f>'Ф. поступл.'!Z85</f>
        <v>131829.57999999999</v>
      </c>
      <c r="G84" s="13">
        <f>'Ф. поступл.'!AA85</f>
        <v>501317.12</v>
      </c>
      <c r="H84" s="13">
        <f t="shared" si="0"/>
        <v>501317.12</v>
      </c>
      <c r="I84" s="97"/>
      <c r="J84" s="49"/>
      <c r="K84" s="49"/>
    </row>
    <row r="85" spans="1:11" ht="33.75" customHeight="1">
      <c r="A85" s="43">
        <f>'Ф. поступл.'!A86</f>
        <v>78</v>
      </c>
      <c r="B85" s="12">
        <f>'Ф. поступл.'!B86</f>
        <v>872</v>
      </c>
      <c r="C85" s="12" t="str">
        <f>'Ф. поступл.'!C86</f>
        <v>1 13 02994 04 0000 130</v>
      </c>
      <c r="D85" s="93" t="s">
        <v>170</v>
      </c>
      <c r="E85" s="74">
        <v>95288.69</v>
      </c>
      <c r="F85" s="35">
        <f>'Ф. поступл.'!Z86</f>
        <v>0.09</v>
      </c>
      <c r="G85" s="13">
        <f>'Ф. поступл.'!AA86</f>
        <v>136046.69</v>
      </c>
      <c r="H85" s="13">
        <f t="shared" si="0"/>
        <v>40758</v>
      </c>
      <c r="I85" s="155"/>
      <c r="J85" s="49"/>
      <c r="K85" s="49"/>
    </row>
    <row r="86" spans="1:11" ht="33.75" customHeight="1">
      <c r="A86" s="43">
        <f>'Ф. поступл.'!A87</f>
        <v>79</v>
      </c>
      <c r="B86" s="12">
        <f>'Ф. поступл.'!B87</f>
        <v>212</v>
      </c>
      <c r="C86" s="12" t="str">
        <f>'Ф. поступл.'!C87</f>
        <v>1 13 02994 04 0000 130</v>
      </c>
      <c r="D86" s="93" t="s">
        <v>170</v>
      </c>
      <c r="E86" s="74"/>
      <c r="F86" s="35">
        <f>'Ф. поступл.'!Z87</f>
        <v>181274.29</v>
      </c>
      <c r="G86" s="13">
        <f>'Ф. поступл.'!AA87</f>
        <v>181274.29</v>
      </c>
      <c r="H86" s="13">
        <f t="shared" si="0"/>
        <v>181274.29</v>
      </c>
      <c r="I86" s="155"/>
      <c r="J86" s="49"/>
      <c r="K86" s="49"/>
    </row>
    <row r="87" spans="1:11" ht="69.75" customHeight="1">
      <c r="A87" s="12">
        <f>'Ф. поступл.'!A88</f>
        <v>80</v>
      </c>
      <c r="B87" s="12">
        <f>'Ф. поступл.'!B88</f>
        <v>870</v>
      </c>
      <c r="C87" s="12" t="str">
        <f>'Ф. поступл.'!C88</f>
        <v>1 14 02042 04 0000 410</v>
      </c>
      <c r="D87" s="92" t="s">
        <v>103</v>
      </c>
      <c r="E87" s="74"/>
      <c r="F87" s="35">
        <f>'Ф. поступл.'!Z88</f>
        <v>0</v>
      </c>
      <c r="G87" s="13">
        <f>'Ф. поступл.'!AA88</f>
        <v>834</v>
      </c>
      <c r="H87" s="13">
        <f t="shared" si="0"/>
        <v>834</v>
      </c>
      <c r="I87" s="98"/>
      <c r="J87" s="49"/>
      <c r="K87" s="49"/>
    </row>
    <row r="88" spans="1:11" ht="100.5">
      <c r="A88" s="43">
        <f>'Ф. поступл.'!A89</f>
        <v>81</v>
      </c>
      <c r="B88" s="12">
        <f>'Ф. поступл.'!B89</f>
        <v>182</v>
      </c>
      <c r="C88" s="12" t="str">
        <f>'Ф. поступл.'!C89</f>
        <v>1 16 03010 01 0000 140</v>
      </c>
      <c r="D88" s="94" t="s">
        <v>107</v>
      </c>
      <c r="E88" s="74">
        <v>19000</v>
      </c>
      <c r="F88" s="35">
        <f>'Ф. поступл.'!Z89</f>
        <v>0</v>
      </c>
      <c r="G88" s="13">
        <f>'Ф. поступл.'!AA89</f>
        <v>0</v>
      </c>
      <c r="H88" s="13">
        <f t="shared" si="0"/>
        <v>-19000</v>
      </c>
      <c r="I88" s="97">
        <f>G88/E88*100</f>
        <v>0</v>
      </c>
      <c r="K88" s="49"/>
    </row>
    <row r="89" spans="1:11" ht="100.5">
      <c r="A89" s="43">
        <f>'Ф. поступл.'!A90</f>
        <v>82</v>
      </c>
      <c r="B89" s="12">
        <f>'Ф. поступл.'!B90</f>
        <v>182</v>
      </c>
      <c r="C89" s="12" t="str">
        <f>'Ф. поступл.'!C90</f>
        <v>1 16 03010 01 6000 140</v>
      </c>
      <c r="D89" s="94" t="s">
        <v>107</v>
      </c>
      <c r="E89" s="74"/>
      <c r="F89" s="35">
        <f>'Ф. поступл.'!Z90</f>
        <v>23326.639999999999</v>
      </c>
      <c r="G89" s="13">
        <f>'Ф. поступл.'!AA90</f>
        <v>130637.67</v>
      </c>
      <c r="H89" s="13">
        <f t="shared" si="0"/>
        <v>130637.67</v>
      </c>
      <c r="I89" s="97"/>
      <c r="K89" s="49"/>
    </row>
    <row r="90" spans="1:11" ht="47.25">
      <c r="A90" s="43">
        <f>'Ф. поступл.'!A91</f>
        <v>83</v>
      </c>
      <c r="B90" s="12">
        <f>'Ф. поступл.'!B91</f>
        <v>182</v>
      </c>
      <c r="C90" s="12" t="str">
        <f>'Ф. поступл.'!C91</f>
        <v>1 16 03030 01 0000 140</v>
      </c>
      <c r="D90" s="94" t="s">
        <v>71</v>
      </c>
      <c r="E90" s="74">
        <v>19000</v>
      </c>
      <c r="F90" s="35">
        <f>'Ф. поступл.'!Z91</f>
        <v>0</v>
      </c>
      <c r="G90" s="13">
        <f>'Ф. поступл.'!AA91</f>
        <v>0</v>
      </c>
      <c r="H90" s="13">
        <f t="shared" si="0"/>
        <v>-19000</v>
      </c>
      <c r="I90" s="97">
        <f>G90/E90*100</f>
        <v>0</v>
      </c>
      <c r="K90" s="49"/>
    </row>
    <row r="91" spans="1:11" ht="47.25">
      <c r="A91" s="43">
        <f>'Ф. поступл.'!A92</f>
        <v>84</v>
      </c>
      <c r="B91" s="12">
        <f>'Ф. поступл.'!B92</f>
        <v>182</v>
      </c>
      <c r="C91" s="12" t="str">
        <f>'Ф. поступл.'!C92</f>
        <v>1 16 03030 01 6000 140</v>
      </c>
      <c r="D91" s="94" t="s">
        <v>71</v>
      </c>
      <c r="E91" s="74"/>
      <c r="F91" s="35">
        <f>'Ф. поступл.'!Z92</f>
        <v>32750</v>
      </c>
      <c r="G91" s="13">
        <f>'Ф. поступл.'!AA92</f>
        <v>72156.83</v>
      </c>
      <c r="H91" s="13">
        <f t="shared" si="0"/>
        <v>72156.83</v>
      </c>
      <c r="I91" s="97"/>
      <c r="K91" s="49"/>
    </row>
    <row r="92" spans="1:11" ht="47.25">
      <c r="A92" s="43">
        <f>'Ф. поступл.'!A93</f>
        <v>85</v>
      </c>
      <c r="B92" s="12">
        <f>'Ф. поступл.'!B93</f>
        <v>182</v>
      </c>
      <c r="C92" s="12" t="str">
        <f>'Ф. поступл.'!C93</f>
        <v>1 16 06000 01 0000 140</v>
      </c>
      <c r="D92" s="94" t="s">
        <v>104</v>
      </c>
      <c r="E92" s="74">
        <v>45000</v>
      </c>
      <c r="F92" s="35">
        <f>'Ф. поступл.'!Z93</f>
        <v>0</v>
      </c>
      <c r="G92" s="13">
        <f>'Ф. поступл.'!AA93</f>
        <v>0</v>
      </c>
      <c r="H92" s="13">
        <f>G92-E92</f>
        <v>-45000</v>
      </c>
      <c r="I92" s="97">
        <f>G92/E92*100</f>
        <v>0</v>
      </c>
      <c r="K92" s="49"/>
    </row>
    <row r="93" spans="1:11" ht="47.25">
      <c r="A93" s="43">
        <f>'Ф. поступл.'!A94</f>
        <v>86</v>
      </c>
      <c r="B93" s="12">
        <f>'Ф. поступл.'!B94</f>
        <v>182</v>
      </c>
      <c r="C93" s="12" t="str">
        <f>'Ф. поступл.'!C94</f>
        <v>1 16 06000 01 6000 140</v>
      </c>
      <c r="D93" s="94" t="s">
        <v>104</v>
      </c>
      <c r="E93" s="74"/>
      <c r="F93" s="35">
        <f>'Ф. поступл.'!Z94</f>
        <v>22668</v>
      </c>
      <c r="G93" s="13">
        <f>'Ф. поступл.'!AA94</f>
        <v>30718</v>
      </c>
      <c r="H93" s="13">
        <f>G93-E93</f>
        <v>30718</v>
      </c>
      <c r="I93" s="97"/>
      <c r="K93" s="49"/>
    </row>
    <row r="94" spans="1:11" ht="47.25">
      <c r="A94" s="43">
        <f>'Ф. поступл.'!A95</f>
        <v>87</v>
      </c>
      <c r="B94" s="12">
        <f>'Ф. поступл.'!B95</f>
        <v>188</v>
      </c>
      <c r="C94" s="12" t="str">
        <f>'Ф. поступл.'!C95</f>
        <v>116 08000 01 0000 140</v>
      </c>
      <c r="D94" s="94" t="s">
        <v>72</v>
      </c>
      <c r="E94" s="74"/>
      <c r="F94" s="35">
        <f>'Ф. поступл.'!Z95</f>
        <v>0</v>
      </c>
      <c r="G94" s="13">
        <f>'Ф. поступл.'!AA95</f>
        <v>0</v>
      </c>
      <c r="H94" s="13">
        <f t="shared" si="0"/>
        <v>0</v>
      </c>
      <c r="I94" s="97"/>
      <c r="K94" s="49"/>
    </row>
    <row r="95" spans="1:11" ht="47.25">
      <c r="A95" s="43">
        <f>'Ф. поступл.'!A96</f>
        <v>88</v>
      </c>
      <c r="B95" s="12">
        <f>'Ф. поступл.'!B96</f>
        <v>188</v>
      </c>
      <c r="C95" s="12" t="str">
        <f>'Ф. поступл.'!C96</f>
        <v xml:space="preserve">1 16 21040 04 0000 140  </v>
      </c>
      <c r="D95" s="94" t="s">
        <v>73</v>
      </c>
      <c r="E95" s="74">
        <v>2000</v>
      </c>
      <c r="F95" s="35">
        <f>'Ф. поступл.'!Z96</f>
        <v>0</v>
      </c>
      <c r="G95" s="13">
        <f>'Ф. поступл.'!AA96</f>
        <v>0</v>
      </c>
      <c r="H95" s="13">
        <f t="shared" si="0"/>
        <v>-2000</v>
      </c>
      <c r="I95" s="97">
        <f t="shared" ref="I95:I104" si="2">G95/E95*100</f>
        <v>0</v>
      </c>
      <c r="K95" s="49"/>
    </row>
    <row r="96" spans="1:11" ht="15.75">
      <c r="A96" s="43">
        <f>'Ф. поступл.'!A97</f>
        <v>89</v>
      </c>
      <c r="B96" s="12" t="str">
        <f>'Ф. поступл.'!B97</f>
        <v>048</v>
      </c>
      <c r="C96" s="12" t="str">
        <f>'Ф. поступл.'!C97</f>
        <v xml:space="preserve">1 16 25010 01 0000 140  </v>
      </c>
      <c r="D96" s="94" t="s">
        <v>74</v>
      </c>
      <c r="E96" s="74">
        <v>2000</v>
      </c>
      <c r="F96" s="35">
        <f>'Ф. поступл.'!Z97</f>
        <v>0</v>
      </c>
      <c r="G96" s="13">
        <f>'Ф. поступл.'!AA97</f>
        <v>0</v>
      </c>
      <c r="H96" s="13">
        <f t="shared" si="0"/>
        <v>-2000</v>
      </c>
      <c r="I96" s="97">
        <f t="shared" si="2"/>
        <v>0</v>
      </c>
      <c r="K96" s="49"/>
    </row>
    <row r="97" spans="1:11" ht="15.75">
      <c r="A97" s="43">
        <f>'Ф. поступл.'!A98</f>
        <v>90</v>
      </c>
      <c r="B97" s="12" t="str">
        <f>'Ф. поступл.'!B98</f>
        <v>048</v>
      </c>
      <c r="C97" s="12" t="str">
        <f>'Ф. поступл.'!C98</f>
        <v>1 16 25010 01 6000 140</v>
      </c>
      <c r="D97" s="94" t="s">
        <v>74</v>
      </c>
      <c r="E97" s="74"/>
      <c r="F97" s="35">
        <f>'Ф. поступл.'!Z98</f>
        <v>0</v>
      </c>
      <c r="G97" s="13">
        <f>'Ф. поступл.'!AA98</f>
        <v>1552000</v>
      </c>
      <c r="H97" s="13">
        <f t="shared" si="0"/>
        <v>1552000</v>
      </c>
      <c r="I97" s="97"/>
      <c r="K97" s="49"/>
    </row>
    <row r="98" spans="1:11" ht="15.75">
      <c r="A98" s="43">
        <f>'Ф. поступл.'!A99</f>
        <v>91</v>
      </c>
      <c r="B98" s="12" t="str">
        <f>'Ф. поступл.'!B99</f>
        <v>048</v>
      </c>
      <c r="C98" s="12" t="str">
        <f>'Ф. поступл.'!C99</f>
        <v>1 16 25020 01 6000 140</v>
      </c>
      <c r="D98" s="94" t="s">
        <v>74</v>
      </c>
      <c r="E98" s="74"/>
      <c r="F98" s="35">
        <f>'Ф. поступл.'!Z99</f>
        <v>6000</v>
      </c>
      <c r="G98" s="13">
        <f>'Ф. поступл.'!AA99</f>
        <v>6000</v>
      </c>
      <c r="H98" s="13">
        <f t="shared" si="0"/>
        <v>6000</v>
      </c>
      <c r="I98" s="97"/>
      <c r="K98" s="49"/>
    </row>
    <row r="99" spans="1:11" ht="31.5">
      <c r="A99" s="43">
        <f>'Ф. поступл.'!A100</f>
        <v>92</v>
      </c>
      <c r="B99" s="12">
        <f>'Ф. поступл.'!B100</f>
        <v>207</v>
      </c>
      <c r="C99" s="12" t="str">
        <f>'Ф. поступл.'!C100</f>
        <v xml:space="preserve">1 16 25030 01 0000 140  </v>
      </c>
      <c r="D99" s="94" t="s">
        <v>75</v>
      </c>
      <c r="E99" s="74">
        <v>3000</v>
      </c>
      <c r="F99" s="35">
        <f>'Ф. поступл.'!Z100</f>
        <v>3500</v>
      </c>
      <c r="G99" s="13">
        <f>'Ф. поступл.'!AA100</f>
        <v>42000</v>
      </c>
      <c r="H99" s="13">
        <f t="shared" si="0"/>
        <v>39000</v>
      </c>
      <c r="I99" s="97">
        <f t="shared" si="2"/>
        <v>1400</v>
      </c>
      <c r="K99" s="49"/>
    </row>
    <row r="100" spans="1:11" ht="31.5">
      <c r="A100" s="43">
        <f>'Ф. поступл.'!A101</f>
        <v>93</v>
      </c>
      <c r="B100" s="12" t="str">
        <f>'Ф. поступл.'!B101</f>
        <v>227</v>
      </c>
      <c r="C100" s="12" t="str">
        <f>'Ф. поступл.'!C101</f>
        <v xml:space="preserve">1 16 25010 01 0000 140  </v>
      </c>
      <c r="D100" s="94" t="s">
        <v>75</v>
      </c>
      <c r="E100" s="74"/>
      <c r="F100" s="35">
        <f>'Ф. поступл.'!Z101</f>
        <v>0</v>
      </c>
      <c r="G100" s="13">
        <f>'Ф. поступл.'!AA101</f>
        <v>3000</v>
      </c>
      <c r="H100" s="13">
        <f t="shared" si="0"/>
        <v>3000</v>
      </c>
      <c r="I100" s="97"/>
      <c r="K100" s="49"/>
    </row>
    <row r="101" spans="1:11" ht="31.5">
      <c r="A101" s="43">
        <f>'Ф. поступл.'!A102</f>
        <v>94</v>
      </c>
      <c r="B101" s="12" t="str">
        <f>'Ф. поступл.'!B102</f>
        <v>227</v>
      </c>
      <c r="C101" s="12" t="str">
        <f>'Ф. поступл.'!C102</f>
        <v xml:space="preserve">1 16 25050 01 0000 140  </v>
      </c>
      <c r="D101" s="94" t="s">
        <v>76</v>
      </c>
      <c r="E101" s="74">
        <v>39000</v>
      </c>
      <c r="F101" s="35">
        <f>'Ф. поступл.'!Z102</f>
        <v>9100</v>
      </c>
      <c r="G101" s="13">
        <f>'Ф. поступл.'!AA102</f>
        <v>15400</v>
      </c>
      <c r="H101" s="13">
        <f t="shared" si="0"/>
        <v>-23600</v>
      </c>
      <c r="I101" s="97"/>
      <c r="K101" s="49"/>
    </row>
    <row r="102" spans="1:11" ht="31.5">
      <c r="A102" s="43">
        <f>'Ф. поступл.'!A103</f>
        <v>95</v>
      </c>
      <c r="B102" s="12" t="str">
        <f>'Ф. поступл.'!B103</f>
        <v>048</v>
      </c>
      <c r="C102" s="12" t="str">
        <f>'Ф. поступл.'!C103</f>
        <v xml:space="preserve">1 16 25050 01 6000 140  </v>
      </c>
      <c r="D102" s="94" t="s">
        <v>76</v>
      </c>
      <c r="E102" s="74">
        <v>17000</v>
      </c>
      <c r="F102" s="35">
        <f>'Ф. поступл.'!Z103</f>
        <v>4000</v>
      </c>
      <c r="G102" s="13">
        <f>'Ф. поступл.'!AA103</f>
        <v>111000</v>
      </c>
      <c r="H102" s="13">
        <f t="shared" si="0"/>
        <v>94000</v>
      </c>
      <c r="I102" s="97">
        <f t="shared" si="2"/>
        <v>652.94117647058818</v>
      </c>
      <c r="J102" s="5"/>
      <c r="K102" s="49"/>
    </row>
    <row r="103" spans="1:11" ht="15.75">
      <c r="A103" s="43">
        <f>'Ф. поступл.'!A104</f>
        <v>96</v>
      </c>
      <c r="B103" s="12">
        <f>'Ф. поступл.'!B104</f>
        <v>321</v>
      </c>
      <c r="C103" s="12" t="str">
        <f>'Ф. поступл.'!C104</f>
        <v xml:space="preserve">1 16 25060 01 6000 140  </v>
      </c>
      <c r="D103" s="92" t="s">
        <v>105</v>
      </c>
      <c r="E103" s="74">
        <v>5000</v>
      </c>
      <c r="F103" s="35">
        <f>'Ф. поступл.'!Z104</f>
        <v>46000</v>
      </c>
      <c r="G103" s="13">
        <f>'Ф. поступл.'!AA104</f>
        <v>134500</v>
      </c>
      <c r="H103" s="13">
        <f t="shared" si="0"/>
        <v>129500</v>
      </c>
      <c r="I103" s="97">
        <f t="shared" si="2"/>
        <v>2690</v>
      </c>
      <c r="J103" s="5"/>
      <c r="K103" s="49"/>
    </row>
    <row r="104" spans="1:11" ht="63">
      <c r="A104" s="43">
        <f>'Ф. поступл.'!A105</f>
        <v>97</v>
      </c>
      <c r="B104" s="12">
        <f>'Ф. поступл.'!B105</f>
        <v>141</v>
      </c>
      <c r="C104" s="12" t="str">
        <f>'Ф. поступл.'!C105</f>
        <v xml:space="preserve">1 16 28000 01 0000 140  </v>
      </c>
      <c r="D104" s="92" t="s">
        <v>140</v>
      </c>
      <c r="E104" s="74">
        <v>79000</v>
      </c>
      <c r="F104" s="35">
        <f>'Ф. поступл.'!Z105</f>
        <v>0</v>
      </c>
      <c r="G104" s="13">
        <f>'Ф. поступл.'!AA105</f>
        <v>3000</v>
      </c>
      <c r="H104" s="13">
        <f t="shared" si="0"/>
        <v>-76000</v>
      </c>
      <c r="I104" s="97">
        <f t="shared" si="2"/>
        <v>3.79746835443038</v>
      </c>
      <c r="J104" s="5"/>
      <c r="K104" s="49"/>
    </row>
    <row r="105" spans="1:11" ht="63">
      <c r="A105" s="43">
        <f>'Ф. поступл.'!A106</f>
        <v>98</v>
      </c>
      <c r="B105" s="12">
        <f>'Ф. поступл.'!B106</f>
        <v>320</v>
      </c>
      <c r="C105" s="12" t="str">
        <f>'Ф. поступл.'!C106</f>
        <v xml:space="preserve">1 16 28000 01 0000 140  </v>
      </c>
      <c r="D105" s="92" t="s">
        <v>193</v>
      </c>
      <c r="E105" s="74"/>
      <c r="F105" s="35">
        <f>'Ф. поступл.'!Z106</f>
        <v>0</v>
      </c>
      <c r="G105" s="13">
        <f>'Ф. поступл.'!AA106</f>
        <v>0</v>
      </c>
      <c r="H105" s="13">
        <f t="shared" si="0"/>
        <v>0</v>
      </c>
      <c r="I105" s="97"/>
      <c r="J105" s="5"/>
      <c r="K105" s="49"/>
    </row>
    <row r="106" spans="1:11" ht="63">
      <c r="A106" s="43">
        <f>'Ф. поступл.'!A107</f>
        <v>99</v>
      </c>
      <c r="B106" s="12">
        <f>'Ф. поступл.'!B107</f>
        <v>141</v>
      </c>
      <c r="C106" s="12" t="str">
        <f>'Ф. поступл.'!C107</f>
        <v xml:space="preserve">1 16 28000 01 6000 140  </v>
      </c>
      <c r="D106" s="92" t="s">
        <v>140</v>
      </c>
      <c r="E106" s="74">
        <v>15000</v>
      </c>
      <c r="F106" s="35">
        <f>'Ф. поступл.'!Z107</f>
        <v>106000</v>
      </c>
      <c r="G106" s="13">
        <f>'Ф. поступл.'!AA107</f>
        <v>328900</v>
      </c>
      <c r="H106" s="13">
        <f t="shared" si="0"/>
        <v>313900</v>
      </c>
      <c r="I106" s="97"/>
      <c r="J106" s="5"/>
      <c r="K106" s="49"/>
    </row>
    <row r="107" spans="1:11" ht="33.75" customHeight="1">
      <c r="A107" s="43">
        <f>'Ф. поступл.'!A108</f>
        <v>100</v>
      </c>
      <c r="B107" s="12">
        <f>'Ф. поступл.'!B108</f>
        <v>188</v>
      </c>
      <c r="C107" s="12" t="str">
        <f>'Ф. поступл.'!C108</f>
        <v>116 21040 04 6000 140</v>
      </c>
      <c r="D107" s="92" t="s">
        <v>298</v>
      </c>
      <c r="E107" s="74"/>
      <c r="F107" s="35">
        <f>'Ф. поступл.'!Z108</f>
        <v>500</v>
      </c>
      <c r="G107" s="13">
        <f>'Ф. поступл.'!AA108</f>
        <v>5300</v>
      </c>
      <c r="H107" s="13">
        <f t="shared" si="0"/>
        <v>5300</v>
      </c>
      <c r="I107" s="97"/>
      <c r="J107" s="5"/>
      <c r="K107" s="49"/>
    </row>
    <row r="108" spans="1:11" ht="63">
      <c r="A108" s="43">
        <f>'Ф. поступл.'!A109</f>
        <v>101</v>
      </c>
      <c r="B108" s="12">
        <f>'Ф. поступл.'!B109</f>
        <v>188</v>
      </c>
      <c r="C108" s="12" t="str">
        <f>'Ф. поступл.'!C109</f>
        <v xml:space="preserve">1 16 30000 01 0000 140  </v>
      </c>
      <c r="D108" s="92" t="s">
        <v>140</v>
      </c>
      <c r="E108" s="74"/>
      <c r="F108" s="35">
        <f>'Ф. поступл.'!Z109</f>
        <v>0</v>
      </c>
      <c r="G108" s="13">
        <f>'Ф. поступл.'!AA109</f>
        <v>0</v>
      </c>
      <c r="H108" s="13">
        <f t="shared" si="0"/>
        <v>0</v>
      </c>
      <c r="I108" s="97"/>
      <c r="J108" s="5"/>
      <c r="K108" s="49"/>
    </row>
    <row r="109" spans="1:11" ht="63">
      <c r="A109" s="43">
        <f>'Ф. поступл.'!A110</f>
        <v>102</v>
      </c>
      <c r="B109" s="12">
        <f>'Ф. поступл.'!B110</f>
        <v>188</v>
      </c>
      <c r="C109" s="12" t="str">
        <f>'Ф. поступл.'!C110</f>
        <v xml:space="preserve">1 16 30030 01 6000 140  </v>
      </c>
      <c r="D109" s="92" t="s">
        <v>140</v>
      </c>
      <c r="E109" s="74"/>
      <c r="F109" s="35">
        <f>'Ф. поступл.'!Z110</f>
        <v>19300</v>
      </c>
      <c r="G109" s="13">
        <f>'Ф. поступл.'!AA110</f>
        <v>89300</v>
      </c>
      <c r="H109" s="13">
        <f t="shared" si="0"/>
        <v>89300</v>
      </c>
      <c r="I109" s="97"/>
      <c r="J109" s="5"/>
      <c r="K109" s="49"/>
    </row>
    <row r="110" spans="1:11" ht="63">
      <c r="A110" s="43">
        <f>'Ф. поступл.'!A111</f>
        <v>103</v>
      </c>
      <c r="B110" s="12">
        <f>'Ф. поступл.'!B111</f>
        <v>106</v>
      </c>
      <c r="C110" s="12" t="str">
        <f>'Ф. поступл.'!C111</f>
        <v xml:space="preserve">1 16 30030 01 6000 140  </v>
      </c>
      <c r="D110" s="92" t="s">
        <v>140</v>
      </c>
      <c r="E110" s="74"/>
      <c r="F110" s="35">
        <f>'Ф. поступл.'!Z111</f>
        <v>0</v>
      </c>
      <c r="G110" s="13">
        <f>'Ф. поступл.'!AA111</f>
        <v>500</v>
      </c>
      <c r="H110" s="13">
        <f t="shared" si="0"/>
        <v>500</v>
      </c>
      <c r="I110" s="97"/>
      <c r="J110" s="5"/>
      <c r="K110" s="49"/>
    </row>
    <row r="111" spans="1:11" ht="47.25">
      <c r="A111" s="43">
        <f>'Ф. поступл.'!A112</f>
        <v>104</v>
      </c>
      <c r="B111" s="12" t="str">
        <f>'Ф. поступл.'!B112</f>
        <v>161</v>
      </c>
      <c r="C111" s="12" t="str">
        <f>'Ф. поступл.'!C112</f>
        <v>1 16 33040 04 0000 140</v>
      </c>
      <c r="D111" s="92" t="s">
        <v>78</v>
      </c>
      <c r="E111" s="74">
        <v>16000</v>
      </c>
      <c r="F111" s="35">
        <f>'Ф. поступл.'!Z112</f>
        <v>0</v>
      </c>
      <c r="G111" s="13">
        <f>'Ф. поступл.'!AA112</f>
        <v>0</v>
      </c>
      <c r="H111" s="13">
        <f t="shared" si="0"/>
        <v>-16000</v>
      </c>
      <c r="I111" s="97">
        <f>G111/E111*100</f>
        <v>0</v>
      </c>
      <c r="J111" s="5"/>
      <c r="K111" s="49"/>
    </row>
    <row r="112" spans="1:11" ht="47.25">
      <c r="A112" s="43">
        <f>'Ф. поступл.'!A113</f>
        <v>105</v>
      </c>
      <c r="B112" s="153">
        <f>'Ф. поступл.'!B113</f>
        <v>192</v>
      </c>
      <c r="C112" s="12" t="str">
        <f>'Ф. поступл.'!C113</f>
        <v>116 90040 04 0000 140</v>
      </c>
      <c r="D112" s="94" t="s">
        <v>106</v>
      </c>
      <c r="E112" s="74"/>
      <c r="F112" s="35">
        <f>'Ф. поступл.'!Z113</f>
        <v>0</v>
      </c>
      <c r="G112" s="13">
        <f>'Ф. поступл.'!AA113</f>
        <v>300</v>
      </c>
      <c r="H112" s="13">
        <f t="shared" si="0"/>
        <v>300</v>
      </c>
      <c r="I112" s="97"/>
      <c r="J112" s="5"/>
      <c r="K112" s="49"/>
    </row>
    <row r="113" spans="1:11" ht="47.25">
      <c r="A113" s="43">
        <f>'Ф. поступл.'!A114</f>
        <v>106</v>
      </c>
      <c r="B113" s="153">
        <f>'Ф. поступл.'!B114</f>
        <v>188</v>
      </c>
      <c r="C113" s="12" t="str">
        <f>'Ф. поступл.'!C114</f>
        <v>116 90040 04 0000 140</v>
      </c>
      <c r="D113" s="94" t="s">
        <v>195</v>
      </c>
      <c r="E113" s="74">
        <v>105000</v>
      </c>
      <c r="F113" s="35">
        <f>'Ф. поступл.'!Z114</f>
        <v>1800</v>
      </c>
      <c r="G113" s="13">
        <f>'Ф. поступл.'!AA114</f>
        <v>1800</v>
      </c>
      <c r="H113" s="13">
        <f t="shared" si="0"/>
        <v>-103200</v>
      </c>
      <c r="I113" s="97"/>
      <c r="J113" s="5"/>
      <c r="K113" s="49"/>
    </row>
    <row r="114" spans="1:11" ht="47.25">
      <c r="A114" s="43">
        <f>'Ф. поступл.'!A115</f>
        <v>107</v>
      </c>
      <c r="B114" s="153">
        <f>'Ф. поступл.'!B115</f>
        <v>188</v>
      </c>
      <c r="C114" s="12" t="str">
        <f>'Ф. поступл.'!C115</f>
        <v>116 90040 04 6000 140</v>
      </c>
      <c r="D114" s="94" t="s">
        <v>195</v>
      </c>
      <c r="E114" s="74">
        <v>58000</v>
      </c>
      <c r="F114" s="35">
        <f>'Ф. поступл.'!Z115</f>
        <v>21000</v>
      </c>
      <c r="G114" s="13">
        <f>'Ф. поступл.'!AA115</f>
        <v>84989.88</v>
      </c>
      <c r="H114" s="13">
        <f t="shared" si="0"/>
        <v>26989.880000000005</v>
      </c>
      <c r="I114" s="97"/>
      <c r="J114" s="5"/>
      <c r="K114" s="49"/>
    </row>
    <row r="115" spans="1:11" ht="31.5">
      <c r="A115" s="43">
        <f>'Ф. поступл.'!A116</f>
        <v>108</v>
      </c>
      <c r="B115" s="153">
        <f>'Ф. поступл.'!B116</f>
        <v>282</v>
      </c>
      <c r="C115" s="12" t="str">
        <f>'Ф. поступл.'!C116</f>
        <v>116 90040 04 0000 140</v>
      </c>
      <c r="D115" s="94" t="s">
        <v>189</v>
      </c>
      <c r="E115" s="74"/>
      <c r="F115" s="35">
        <f>'Ф. поступл.'!Z116</f>
        <v>13000</v>
      </c>
      <c r="G115" s="13">
        <f>'Ф. поступл.'!AA116</f>
        <v>56000</v>
      </c>
      <c r="H115" s="13">
        <f t="shared" si="0"/>
        <v>56000</v>
      </c>
      <c r="I115" s="97"/>
      <c r="J115" s="5"/>
      <c r="K115" s="49"/>
    </row>
    <row r="116" spans="1:11" ht="47.25">
      <c r="A116" s="43">
        <f>'Ф. поступл.'!A117</f>
        <v>109</v>
      </c>
      <c r="B116" s="153" t="str">
        <f>'Ф. поступл.'!B117</f>
        <v>036</v>
      </c>
      <c r="C116" s="12" t="str">
        <f>'Ф. поступл.'!C117</f>
        <v>116 90040 04 0000 140</v>
      </c>
      <c r="D116" s="94" t="s">
        <v>106</v>
      </c>
      <c r="E116" s="74"/>
      <c r="F116" s="35">
        <f>'Ф. поступл.'!Z117</f>
        <v>1000</v>
      </c>
      <c r="G116" s="13">
        <f>'Ф. поступл.'!AA117</f>
        <v>1900</v>
      </c>
      <c r="H116" s="13">
        <f t="shared" si="0"/>
        <v>1900</v>
      </c>
      <c r="I116" s="90"/>
      <c r="J116" s="5"/>
      <c r="K116" s="49"/>
    </row>
    <row r="117" spans="1:11" ht="47.25">
      <c r="A117" s="43">
        <f>'Ф. поступл.'!A118</f>
        <v>110</v>
      </c>
      <c r="B117" s="153">
        <f>'Ф. поступл.'!B118</f>
        <v>312</v>
      </c>
      <c r="C117" s="12" t="str">
        <f>'Ф. поступл.'!C118</f>
        <v>116 90040 04 0000 140</v>
      </c>
      <c r="D117" s="94" t="s">
        <v>106</v>
      </c>
      <c r="E117" s="74">
        <v>79000</v>
      </c>
      <c r="F117" s="35">
        <f>'Ф. поступл.'!Z118</f>
        <v>34500</v>
      </c>
      <c r="G117" s="13">
        <f>'Ф. поступл.'!AA118</f>
        <v>133200</v>
      </c>
      <c r="H117" s="13">
        <f t="shared" ref="H117:H123" si="3">G117-E117</f>
        <v>54200</v>
      </c>
      <c r="I117" s="90"/>
      <c r="J117" s="5"/>
      <c r="K117" s="49"/>
    </row>
    <row r="118" spans="1:11" ht="47.25">
      <c r="A118" s="43">
        <f>'Ф. поступл.'!A119</f>
        <v>111</v>
      </c>
      <c r="B118" s="153">
        <f>'Ф. поступл.'!B119</f>
        <v>498</v>
      </c>
      <c r="C118" s="12" t="str">
        <f>'Ф. поступл.'!C119</f>
        <v>116 90040 04 0000 140</v>
      </c>
      <c r="D118" s="94" t="s">
        <v>194</v>
      </c>
      <c r="E118" s="74"/>
      <c r="F118" s="35">
        <f>'Ф. поступл.'!Z119</f>
        <v>0</v>
      </c>
      <c r="G118" s="13">
        <f>'Ф. поступл.'!AA119</f>
        <v>0</v>
      </c>
      <c r="H118" s="13">
        <f t="shared" si="3"/>
        <v>0</v>
      </c>
      <c r="I118" s="90"/>
      <c r="J118" s="5"/>
      <c r="K118" s="49"/>
    </row>
    <row r="119" spans="1:11" ht="47.25">
      <c r="A119" s="43">
        <f>'Ф. поступл.'!A120</f>
        <v>112</v>
      </c>
      <c r="B119" s="153">
        <f>'Ф. поступл.'!B120</f>
        <v>864</v>
      </c>
      <c r="C119" s="12" t="str">
        <f>'Ф. поступл.'!C120</f>
        <v>116 90040 04 0000 140</v>
      </c>
      <c r="D119" s="94" t="s">
        <v>106</v>
      </c>
      <c r="E119" s="74"/>
      <c r="F119" s="35">
        <f>'Ф. поступл.'!Z120</f>
        <v>0</v>
      </c>
      <c r="G119" s="13">
        <f>'Ф. поступл.'!AA120</f>
        <v>10000</v>
      </c>
      <c r="H119" s="13">
        <f t="shared" si="3"/>
        <v>10000</v>
      </c>
      <c r="I119" s="90"/>
      <c r="J119" s="5"/>
      <c r="K119" s="49"/>
    </row>
    <row r="120" spans="1:11" ht="47.25">
      <c r="A120" s="43">
        <f>'Ф. поступл.'!A121</f>
        <v>113</v>
      </c>
      <c r="B120" s="153">
        <f>'Ф. поступл.'!B121</f>
        <v>182</v>
      </c>
      <c r="C120" s="12" t="str">
        <f>'Ф. поступл.'!C121</f>
        <v>116 90040 04 0000 140</v>
      </c>
      <c r="D120" s="94" t="s">
        <v>106</v>
      </c>
      <c r="E120" s="74"/>
      <c r="F120" s="35">
        <f>'Ф. поступл.'!Z121</f>
        <v>0</v>
      </c>
      <c r="G120" s="13">
        <f>'Ф. поступл.'!AA121</f>
        <v>30000</v>
      </c>
      <c r="H120" s="13">
        <f t="shared" si="3"/>
        <v>30000</v>
      </c>
      <c r="I120" s="90"/>
      <c r="J120" s="5"/>
      <c r="K120" s="49"/>
    </row>
    <row r="121" spans="1:11" ht="47.25">
      <c r="A121" s="43">
        <f>'Ф. поступл.'!A122</f>
        <v>114</v>
      </c>
      <c r="B121" s="153">
        <f>'Ф. поступл.'!B122</f>
        <v>192</v>
      </c>
      <c r="C121" s="12" t="str">
        <f>'Ф. поступл.'!C122</f>
        <v>116 90040 04 6000 140</v>
      </c>
      <c r="D121" s="94" t="s">
        <v>106</v>
      </c>
      <c r="E121" s="74">
        <v>141000</v>
      </c>
      <c r="F121" s="35">
        <f>'Ф. поступл.'!Z122</f>
        <v>326260</v>
      </c>
      <c r="G121" s="13">
        <f>'Ф. поступл.'!AA122</f>
        <v>550360</v>
      </c>
      <c r="H121" s="13">
        <f t="shared" si="3"/>
        <v>409360</v>
      </c>
      <c r="I121" s="90"/>
      <c r="J121" s="5"/>
      <c r="K121" s="49"/>
    </row>
    <row r="122" spans="1:11" ht="15.75">
      <c r="A122" s="43">
        <f>'Ф. поступл.'!A123</f>
        <v>115</v>
      </c>
      <c r="B122" s="12">
        <f>'Ф. поступл.'!B123</f>
        <v>212</v>
      </c>
      <c r="C122" s="12" t="str">
        <f>'Ф. поступл.'!C123</f>
        <v>1 17 01040 04 0000 180</v>
      </c>
      <c r="D122" s="86" t="s">
        <v>163</v>
      </c>
      <c r="E122" s="74"/>
      <c r="F122" s="35">
        <f>'Ф. поступл.'!Z123</f>
        <v>-186558.38</v>
      </c>
      <c r="G122" s="13">
        <f>'Ф. поступл.'!AA123</f>
        <v>143975.03000000014</v>
      </c>
      <c r="H122" s="13">
        <f t="shared" si="3"/>
        <v>143975.03000000014</v>
      </c>
      <c r="I122" s="90"/>
      <c r="J122" s="5"/>
      <c r="K122" s="49"/>
    </row>
    <row r="123" spans="1:11" ht="16.5" thickBot="1">
      <c r="A123" s="43">
        <f>'Ф. поступл.'!A124</f>
        <v>116</v>
      </c>
      <c r="B123" s="12">
        <f>'Ф. поступл.'!B124</f>
        <v>864</v>
      </c>
      <c r="C123" s="12" t="str">
        <f>'Ф. поступл.'!C124</f>
        <v>117 05040 04 0000 180</v>
      </c>
      <c r="D123" s="99" t="s">
        <v>42</v>
      </c>
      <c r="E123" s="100">
        <v>6000</v>
      </c>
      <c r="F123" s="35">
        <f>'Ф. поступл.'!Z124</f>
        <v>0</v>
      </c>
      <c r="G123" s="13">
        <f>'Ф. поступл.'!AA124</f>
        <v>7910</v>
      </c>
      <c r="H123" s="13">
        <f t="shared" si="3"/>
        <v>1910</v>
      </c>
      <c r="I123" s="101">
        <f>G123/E123*100</f>
        <v>131.83333333333334</v>
      </c>
      <c r="J123" s="5"/>
      <c r="K123" s="49"/>
    </row>
    <row r="124" spans="1:11" ht="19.5" thickBot="1">
      <c r="A124" s="407" t="s">
        <v>28</v>
      </c>
      <c r="B124" s="408"/>
      <c r="C124" s="408"/>
      <c r="D124" s="409"/>
      <c r="E124" s="102">
        <f>SUM(E8:E123)</f>
        <v>183507321.47999999</v>
      </c>
      <c r="F124" s="95">
        <f>SUM(F8:F123)</f>
        <v>163205524.26000002</v>
      </c>
      <c r="G124" s="84">
        <f>SUM(G8:G123)</f>
        <v>653948577.46000004</v>
      </c>
      <c r="H124" s="103">
        <f>F124-E124</f>
        <v>-20301797.219999969</v>
      </c>
      <c r="I124" s="104">
        <f>F124/E124*100</f>
        <v>88.936791700590206</v>
      </c>
      <c r="J124" s="5"/>
    </row>
    <row r="125" spans="1:11">
      <c r="F125" s="80"/>
      <c r="G125" s="5"/>
    </row>
    <row r="126" spans="1:11" ht="18.75">
      <c r="C126" s="15" t="s">
        <v>45</v>
      </c>
      <c r="F126" s="81"/>
      <c r="G126" s="4"/>
      <c r="H126" s="15" t="s">
        <v>46</v>
      </c>
      <c r="I126" s="15"/>
    </row>
    <row r="127" spans="1:11" ht="18.75">
      <c r="C127" s="15" t="s">
        <v>11</v>
      </c>
      <c r="D127" s="3"/>
      <c r="F127" s="82"/>
      <c r="G127" s="82"/>
      <c r="H127" s="6"/>
    </row>
    <row r="128" spans="1:11" ht="16.5" customHeight="1">
      <c r="F128" s="80"/>
    </row>
    <row r="129" spans="3:7">
      <c r="G129" s="5"/>
    </row>
    <row r="130" spans="3:7" ht="15.75">
      <c r="C130" s="3" t="s">
        <v>64</v>
      </c>
    </row>
  </sheetData>
  <mergeCells count="13">
    <mergeCell ref="A1:I1"/>
    <mergeCell ref="A2:I2"/>
    <mergeCell ref="D5:D6"/>
    <mergeCell ref="E5:E6"/>
    <mergeCell ref="F5:F6"/>
    <mergeCell ref="H5:H6"/>
    <mergeCell ref="I5:I6"/>
    <mergeCell ref="G5:G6"/>
    <mergeCell ref="A124:D124"/>
    <mergeCell ref="A4:B4"/>
    <mergeCell ref="A5:A6"/>
    <mergeCell ref="B5:B6"/>
    <mergeCell ref="C5:C6"/>
  </mergeCells>
  <phoneticPr fontId="6" type="noConversion"/>
  <pageMargins left="0.70866141732283472" right="0.70866141732283472" top="0.74803149606299213" bottom="0.74803149606299213" header="0.31496062992125984" footer="0.31496062992125984"/>
  <pageSetup paperSize="9" scale="60" fitToHeight="8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1"/>
  <dimension ref="A1:IP158"/>
  <sheetViews>
    <sheetView view="pageBreakPreview" zoomScale="80" zoomScaleNormal="73" zoomScaleSheetLayoutView="80" workbookViewId="0">
      <selection activeCell="L8" sqref="L8"/>
    </sheetView>
  </sheetViews>
  <sheetFormatPr defaultRowHeight="15.75"/>
  <cols>
    <col min="1" max="1" width="4.85546875" style="3" customWidth="1"/>
    <col min="2" max="2" width="7.5703125" style="3" customWidth="1"/>
    <col min="3" max="3" width="29" style="3" customWidth="1"/>
    <col min="4" max="4" width="56.5703125" style="3" customWidth="1"/>
    <col min="5" max="5" width="25.42578125" style="51" hidden="1" customWidth="1"/>
    <col min="6" max="6" width="23.85546875" style="7" hidden="1" customWidth="1"/>
    <col min="7" max="7" width="23" style="7" hidden="1" customWidth="1"/>
    <col min="8" max="8" width="19.42578125" style="7" hidden="1" customWidth="1"/>
    <col min="9" max="9" width="13.7109375" style="7" hidden="1" customWidth="1"/>
    <col min="10" max="10" width="12.5703125" style="7" hidden="1" customWidth="1"/>
    <col min="11" max="11" width="17.28515625" style="3" customWidth="1"/>
    <col min="12" max="12" width="16.5703125" style="3" customWidth="1"/>
    <col min="13" max="13" width="18" style="3" customWidth="1"/>
    <col min="14" max="14" width="17.42578125" style="3" customWidth="1"/>
    <col min="15" max="15" width="16.5703125" style="3" customWidth="1"/>
    <col min="16" max="16" width="18.85546875" style="3" customWidth="1"/>
    <col min="17" max="17" width="9.140625" style="3"/>
    <col min="18" max="18" width="9.140625" style="3" customWidth="1"/>
    <col min="19" max="16384" width="9.140625" style="3"/>
  </cols>
  <sheetData>
    <row r="1" spans="1:15" ht="19.5" customHeight="1">
      <c r="C1" s="400" t="s">
        <v>25</v>
      </c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</row>
    <row r="2" spans="1:15" ht="21.75" customHeight="1">
      <c r="C2" s="400" t="s">
        <v>60</v>
      </c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400"/>
    </row>
    <row r="3" spans="1:15" ht="21.75" customHeight="1"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</row>
    <row r="4" spans="1:15" ht="21.75" customHeight="1"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</row>
    <row r="5" spans="1:15" ht="24" customHeight="1">
      <c r="A5" s="403">
        <f ca="1">TODAY()</f>
        <v>42369</v>
      </c>
      <c r="B5" s="403"/>
      <c r="C5" s="403"/>
      <c r="H5" s="7" t="s">
        <v>4</v>
      </c>
      <c r="N5" s="3" t="s">
        <v>23</v>
      </c>
    </row>
    <row r="6" spans="1:15" s="7" customFormat="1" ht="42" customHeight="1">
      <c r="A6" s="404" t="s">
        <v>12</v>
      </c>
      <c r="B6" s="402" t="s">
        <v>2</v>
      </c>
      <c r="C6" s="402" t="s">
        <v>0</v>
      </c>
      <c r="D6" s="401" t="s">
        <v>1</v>
      </c>
      <c r="E6" s="132" t="s">
        <v>9</v>
      </c>
      <c r="F6" s="113" t="s">
        <v>8</v>
      </c>
      <c r="G6" s="113" t="s">
        <v>8</v>
      </c>
      <c r="H6" s="113" t="s">
        <v>5</v>
      </c>
      <c r="I6" s="113" t="s">
        <v>7</v>
      </c>
      <c r="J6" s="54"/>
      <c r="K6" s="108" t="s">
        <v>9</v>
      </c>
      <c r="L6" s="109" t="s">
        <v>8</v>
      </c>
      <c r="M6" s="109" t="s">
        <v>8</v>
      </c>
      <c r="N6" s="109" t="s">
        <v>5</v>
      </c>
      <c r="O6" s="109" t="s">
        <v>33</v>
      </c>
    </row>
    <row r="7" spans="1:15" s="7" customFormat="1" ht="54" customHeight="1">
      <c r="A7" s="404"/>
      <c r="B7" s="402"/>
      <c r="C7" s="402"/>
      <c r="D7" s="401"/>
      <c r="E7" s="110" t="s">
        <v>81</v>
      </c>
      <c r="F7" s="111" t="s">
        <v>156</v>
      </c>
      <c r="G7" s="108" t="s">
        <v>67</v>
      </c>
      <c r="H7" s="113" t="s">
        <v>6</v>
      </c>
      <c r="I7" s="113"/>
      <c r="J7" s="54"/>
      <c r="K7" s="110" t="s">
        <v>230</v>
      </c>
      <c r="L7" s="170" t="s">
        <v>278</v>
      </c>
      <c r="M7" s="108" t="s">
        <v>67</v>
      </c>
      <c r="N7" s="109" t="s">
        <v>6</v>
      </c>
      <c r="O7" s="109"/>
    </row>
    <row r="8" spans="1:15" s="7" customFormat="1" ht="16.5" customHeight="1">
      <c r="A8" s="112">
        <v>1</v>
      </c>
      <c r="B8" s="113">
        <v>2</v>
      </c>
      <c r="C8" s="112">
        <v>3</v>
      </c>
      <c r="D8" s="113">
        <v>4</v>
      </c>
      <c r="E8" s="114">
        <v>5</v>
      </c>
      <c r="F8" s="112">
        <v>6</v>
      </c>
      <c r="G8" s="112">
        <v>7</v>
      </c>
      <c r="H8" s="112">
        <v>8</v>
      </c>
      <c r="I8" s="112">
        <v>9</v>
      </c>
      <c r="J8" s="54"/>
      <c r="K8" s="114">
        <v>5</v>
      </c>
      <c r="L8" s="112">
        <v>6</v>
      </c>
      <c r="M8" s="112">
        <v>7</v>
      </c>
      <c r="N8" s="112">
        <v>8</v>
      </c>
      <c r="O8" s="112">
        <v>9</v>
      </c>
    </row>
    <row r="9" spans="1:15" s="7" customFormat="1" ht="21.75" customHeight="1">
      <c r="A9" s="115"/>
      <c r="B9" s="112"/>
      <c r="C9" s="113" t="s">
        <v>13</v>
      </c>
      <c r="D9" s="116" t="s">
        <v>14</v>
      </c>
      <c r="E9" s="130">
        <f>SUM(E10:E22:E22)</f>
        <v>174716032.78999999</v>
      </c>
      <c r="F9" s="130" t="e">
        <f>SUM(F10:F24)</f>
        <v>#REF!</v>
      </c>
      <c r="G9" s="130" t="e">
        <f>SUM(G10:G24)</f>
        <v>#REF!</v>
      </c>
      <c r="H9" s="78" t="e">
        <f>F9-E9</f>
        <v>#REF!</v>
      </c>
      <c r="I9" s="76" t="e">
        <f>F9/E9*100</f>
        <v>#REF!</v>
      </c>
      <c r="J9" s="71">
        <v>1000</v>
      </c>
      <c r="K9" s="117">
        <f t="shared" ref="K9:K22" si="0">E9/J9</f>
        <v>174716.03279</v>
      </c>
      <c r="L9" s="118" t="e">
        <f>F9/J9</f>
        <v>#REF!</v>
      </c>
      <c r="M9" s="118" t="e">
        <f>G9/J9</f>
        <v>#REF!</v>
      </c>
      <c r="N9" s="118" t="e">
        <f>H9/J9</f>
        <v>#REF!</v>
      </c>
      <c r="O9" s="118" t="e">
        <f>I9</f>
        <v>#REF!</v>
      </c>
    </row>
    <row r="10" spans="1:15" s="44" customFormat="1" ht="78.75" hidden="1" customHeight="1">
      <c r="A10" s="10" t="e">
        <f>#REF!</f>
        <v>#REF!</v>
      </c>
      <c r="B10" s="10" t="e">
        <f>#REF!</f>
        <v>#REF!</v>
      </c>
      <c r="C10" s="10" t="e">
        <f>#REF!</f>
        <v>#REF!</v>
      </c>
      <c r="D10" s="14" t="s">
        <v>89</v>
      </c>
      <c r="E10" s="87">
        <f>'План мес'!E8</f>
        <v>174325032.78999999</v>
      </c>
      <c r="F10" s="87" t="e">
        <f>#REF!</f>
        <v>#REF!</v>
      </c>
      <c r="G10" s="87" t="e">
        <f>#REF!</f>
        <v>#REF!</v>
      </c>
      <c r="H10" s="36" t="e">
        <f>F10-E10</f>
        <v>#REF!</v>
      </c>
      <c r="I10" s="62" t="e">
        <f>F10/E10*100</f>
        <v>#REF!</v>
      </c>
      <c r="J10" s="71">
        <v>1000</v>
      </c>
      <c r="K10" s="72">
        <f t="shared" si="0"/>
        <v>174325.03279</v>
      </c>
      <c r="L10" s="50" t="e">
        <f>F10/J10</f>
        <v>#REF!</v>
      </c>
      <c r="M10" s="50" t="e">
        <f>G10/J10</f>
        <v>#REF!</v>
      </c>
      <c r="N10" s="50" t="e">
        <f t="shared" ref="N10:N96" si="1">H10/J10</f>
        <v>#REF!</v>
      </c>
      <c r="O10" s="77" t="e">
        <f>I10</f>
        <v>#REF!</v>
      </c>
    </row>
    <row r="11" spans="1:15" s="44" customFormat="1" ht="78.75" hidden="1" customHeight="1">
      <c r="A11" s="10" t="e">
        <f>#REF!</f>
        <v>#REF!</v>
      </c>
      <c r="B11" s="10" t="e">
        <f>#REF!</f>
        <v>#REF!</v>
      </c>
      <c r="C11" s="10" t="e">
        <f>#REF!</f>
        <v>#REF!</v>
      </c>
      <c r="D11" s="14" t="s">
        <v>89</v>
      </c>
      <c r="E11" s="87">
        <f>'План мес'!E9</f>
        <v>0</v>
      </c>
      <c r="F11" s="87" t="e">
        <f>#REF!</f>
        <v>#REF!</v>
      </c>
      <c r="G11" s="87" t="e">
        <f>#REF!</f>
        <v>#REF!</v>
      </c>
      <c r="H11" s="36" t="e">
        <f t="shared" ref="H11:H26" si="2">F11-E11</f>
        <v>#REF!</v>
      </c>
      <c r="I11" s="62"/>
      <c r="J11" s="71">
        <v>1000</v>
      </c>
      <c r="K11" s="72">
        <f t="shared" si="0"/>
        <v>0</v>
      </c>
      <c r="L11" s="50" t="e">
        <f>F11/J11</f>
        <v>#REF!</v>
      </c>
      <c r="M11" s="50" t="e">
        <f>G11/J11</f>
        <v>#REF!</v>
      </c>
      <c r="N11" s="50" t="e">
        <f t="shared" si="1"/>
        <v>#REF!</v>
      </c>
      <c r="O11" s="77">
        <f t="shared" ref="O11:O24" si="3">I11</f>
        <v>0</v>
      </c>
    </row>
    <row r="12" spans="1:15" s="44" customFormat="1" ht="78.75" hidden="1" customHeight="1">
      <c r="A12" s="10" t="e">
        <f>#REF!</f>
        <v>#REF!</v>
      </c>
      <c r="B12" s="10" t="e">
        <f>#REF!</f>
        <v>#REF!</v>
      </c>
      <c r="C12" s="10" t="e">
        <f>#REF!</f>
        <v>#REF!</v>
      </c>
      <c r="D12" s="14" t="s">
        <v>89</v>
      </c>
      <c r="E12" s="87"/>
      <c r="F12" s="87" t="e">
        <f>#REF!</f>
        <v>#REF!</v>
      </c>
      <c r="G12" s="87" t="e">
        <f>#REF!</f>
        <v>#REF!</v>
      </c>
      <c r="H12" s="36" t="e">
        <f t="shared" si="2"/>
        <v>#REF!</v>
      </c>
      <c r="I12" s="62"/>
      <c r="J12" s="71">
        <v>1000</v>
      </c>
      <c r="K12" s="72">
        <f t="shared" si="0"/>
        <v>0</v>
      </c>
      <c r="L12" s="50" t="e">
        <f>F12/J12</f>
        <v>#REF!</v>
      </c>
      <c r="M12" s="50" t="e">
        <f>G12/J12</f>
        <v>#REF!</v>
      </c>
      <c r="N12" s="50" t="e">
        <f t="shared" si="1"/>
        <v>#REF!</v>
      </c>
      <c r="O12" s="77">
        <f t="shared" si="3"/>
        <v>0</v>
      </c>
    </row>
    <row r="13" spans="1:15" s="44" customFormat="1" ht="78.75" hidden="1" customHeight="1">
      <c r="A13" s="10" t="e">
        <f>#REF!</f>
        <v>#REF!</v>
      </c>
      <c r="B13" s="10" t="e">
        <f>#REF!</f>
        <v>#REF!</v>
      </c>
      <c r="C13" s="10" t="e">
        <f>#REF!</f>
        <v>#REF!</v>
      </c>
      <c r="D13" s="14" t="s">
        <v>89</v>
      </c>
      <c r="E13" s="87">
        <f>'План мес'!E11</f>
        <v>0</v>
      </c>
      <c r="F13" s="87" t="e">
        <f>#REF!</f>
        <v>#REF!</v>
      </c>
      <c r="G13" s="87" t="e">
        <f>#REF!</f>
        <v>#REF!</v>
      </c>
      <c r="H13" s="36" t="e">
        <f t="shared" si="2"/>
        <v>#REF!</v>
      </c>
      <c r="I13" s="62"/>
      <c r="J13" s="71">
        <v>1000</v>
      </c>
      <c r="K13" s="72">
        <f t="shared" si="0"/>
        <v>0</v>
      </c>
      <c r="L13" s="50" t="e">
        <f>F13/J13</f>
        <v>#REF!</v>
      </c>
      <c r="M13" s="50" t="e">
        <f>G13/J13</f>
        <v>#REF!</v>
      </c>
      <c r="N13" s="50" t="e">
        <f t="shared" si="1"/>
        <v>#REF!</v>
      </c>
      <c r="O13" s="77">
        <f t="shared" si="3"/>
        <v>0</v>
      </c>
    </row>
    <row r="14" spans="1:15" s="44" customFormat="1" ht="78.75" hidden="1" customHeight="1">
      <c r="A14" s="10" t="e">
        <f>#REF!</f>
        <v>#REF!</v>
      </c>
      <c r="B14" s="10" t="e">
        <f>#REF!</f>
        <v>#REF!</v>
      </c>
      <c r="C14" s="10" t="e">
        <f>#REF!</f>
        <v>#REF!</v>
      </c>
      <c r="D14" s="14" t="s">
        <v>90</v>
      </c>
      <c r="E14" s="87">
        <f>'План мес'!E12</f>
        <v>336000</v>
      </c>
      <c r="F14" s="87" t="e">
        <f>#REF!</f>
        <v>#REF!</v>
      </c>
      <c r="G14" s="87" t="e">
        <f>#REF!</f>
        <v>#REF!</v>
      </c>
      <c r="H14" s="36" t="e">
        <f t="shared" si="2"/>
        <v>#REF!</v>
      </c>
      <c r="I14" s="62" t="e">
        <f>F14/E14*100</f>
        <v>#REF!</v>
      </c>
      <c r="J14" s="71">
        <v>1000</v>
      </c>
      <c r="K14" s="72">
        <f t="shared" si="0"/>
        <v>336</v>
      </c>
      <c r="L14" s="50" t="e">
        <f t="shared" ref="L14:L96" si="4">F14/J14</f>
        <v>#REF!</v>
      </c>
      <c r="M14" s="50" t="e">
        <f t="shared" ref="M14:M96" si="5">G14/J14</f>
        <v>#REF!</v>
      </c>
      <c r="N14" s="50" t="e">
        <f t="shared" si="1"/>
        <v>#REF!</v>
      </c>
      <c r="O14" s="77" t="e">
        <f t="shared" si="3"/>
        <v>#REF!</v>
      </c>
    </row>
    <row r="15" spans="1:15" s="44" customFormat="1" ht="78.75" hidden="1" customHeight="1">
      <c r="A15" s="10" t="e">
        <f>#REF!</f>
        <v>#REF!</v>
      </c>
      <c r="B15" s="10" t="e">
        <f>#REF!</f>
        <v>#REF!</v>
      </c>
      <c r="C15" s="10" t="e">
        <f>#REF!</f>
        <v>#REF!</v>
      </c>
      <c r="D15" s="14" t="s">
        <v>90</v>
      </c>
      <c r="E15" s="87">
        <f>'План мес'!E13</f>
        <v>0</v>
      </c>
      <c r="F15" s="87" t="e">
        <f>#REF!</f>
        <v>#REF!</v>
      </c>
      <c r="G15" s="87" t="e">
        <f>#REF!</f>
        <v>#REF!</v>
      </c>
      <c r="H15" s="36" t="e">
        <f t="shared" si="2"/>
        <v>#REF!</v>
      </c>
      <c r="I15" s="62"/>
      <c r="J15" s="71">
        <v>1000</v>
      </c>
      <c r="K15" s="72">
        <f t="shared" si="0"/>
        <v>0</v>
      </c>
      <c r="L15" s="50" t="e">
        <f t="shared" si="4"/>
        <v>#REF!</v>
      </c>
      <c r="M15" s="50" t="e">
        <f t="shared" si="5"/>
        <v>#REF!</v>
      </c>
      <c r="N15" s="50" t="e">
        <f t="shared" si="1"/>
        <v>#REF!</v>
      </c>
      <c r="O15" s="77">
        <f t="shared" si="3"/>
        <v>0</v>
      </c>
    </row>
    <row r="16" spans="1:15" s="44" customFormat="1" ht="78.75" hidden="1" customHeight="1">
      <c r="A16" s="10" t="e">
        <f>#REF!</f>
        <v>#REF!</v>
      </c>
      <c r="B16" s="10" t="e">
        <f>#REF!</f>
        <v>#REF!</v>
      </c>
      <c r="C16" s="10" t="e">
        <f>#REF!</f>
        <v>#REF!</v>
      </c>
      <c r="D16" s="14" t="s">
        <v>90</v>
      </c>
      <c r="E16" s="87">
        <f>'План мес'!E14</f>
        <v>0</v>
      </c>
      <c r="F16" s="87" t="e">
        <f>#REF!</f>
        <v>#REF!</v>
      </c>
      <c r="G16" s="87" t="e">
        <f>#REF!</f>
        <v>#REF!</v>
      </c>
      <c r="H16" s="36" t="e">
        <f t="shared" si="2"/>
        <v>#REF!</v>
      </c>
      <c r="I16" s="62"/>
      <c r="J16" s="71">
        <v>1000</v>
      </c>
      <c r="K16" s="72">
        <f t="shared" si="0"/>
        <v>0</v>
      </c>
      <c r="L16" s="50" t="e">
        <f t="shared" si="4"/>
        <v>#REF!</v>
      </c>
      <c r="M16" s="50" t="e">
        <f t="shared" si="5"/>
        <v>#REF!</v>
      </c>
      <c r="N16" s="50" t="e">
        <f t="shared" si="1"/>
        <v>#REF!</v>
      </c>
      <c r="O16" s="77">
        <f t="shared" si="3"/>
        <v>0</v>
      </c>
    </row>
    <row r="17" spans="1:15" s="44" customFormat="1" ht="78.75" hidden="1" customHeight="1">
      <c r="A17" s="10" t="e">
        <f>#REF!</f>
        <v>#REF!</v>
      </c>
      <c r="B17" s="10" t="e">
        <f>#REF!</f>
        <v>#REF!</v>
      </c>
      <c r="C17" s="10" t="e">
        <f>#REF!</f>
        <v>#REF!</v>
      </c>
      <c r="D17" s="14" t="s">
        <v>90</v>
      </c>
      <c r="E17" s="87">
        <f>'План мес'!E15</f>
        <v>0</v>
      </c>
      <c r="F17" s="87" t="e">
        <f>#REF!</f>
        <v>#REF!</v>
      </c>
      <c r="G17" s="87" t="e">
        <f>#REF!</f>
        <v>#REF!</v>
      </c>
      <c r="H17" s="36" t="e">
        <f t="shared" si="2"/>
        <v>#REF!</v>
      </c>
      <c r="I17" s="62"/>
      <c r="J17" s="71">
        <v>1000</v>
      </c>
      <c r="K17" s="72">
        <f t="shared" si="0"/>
        <v>0</v>
      </c>
      <c r="L17" s="50" t="e">
        <f t="shared" si="4"/>
        <v>#REF!</v>
      </c>
      <c r="M17" s="50" t="e">
        <f t="shared" si="5"/>
        <v>#REF!</v>
      </c>
      <c r="N17" s="50" t="e">
        <f t="shared" si="1"/>
        <v>#REF!</v>
      </c>
      <c r="O17" s="77">
        <f t="shared" si="3"/>
        <v>0</v>
      </c>
    </row>
    <row r="18" spans="1:15" s="44" customFormat="1" ht="78.75" hidden="1" customHeight="1">
      <c r="A18" s="10" t="e">
        <f>#REF!</f>
        <v>#REF!</v>
      </c>
      <c r="B18" s="10" t="e">
        <f>#REF!</f>
        <v>#REF!</v>
      </c>
      <c r="C18" s="10" t="e">
        <f>#REF!</f>
        <v>#REF!</v>
      </c>
      <c r="D18" s="14" t="s">
        <v>90</v>
      </c>
      <c r="E18" s="87"/>
      <c r="F18" s="87" t="e">
        <f>#REF!</f>
        <v>#REF!</v>
      </c>
      <c r="G18" s="87" t="e">
        <f>#REF!</f>
        <v>#REF!</v>
      </c>
      <c r="H18" s="36" t="e">
        <f t="shared" si="2"/>
        <v>#REF!</v>
      </c>
      <c r="I18" s="62"/>
      <c r="J18" s="71">
        <v>1000</v>
      </c>
      <c r="K18" s="72">
        <f t="shared" si="0"/>
        <v>0</v>
      </c>
      <c r="L18" s="50" t="e">
        <f t="shared" si="4"/>
        <v>#REF!</v>
      </c>
      <c r="M18" s="50" t="e">
        <f t="shared" si="5"/>
        <v>#REF!</v>
      </c>
      <c r="N18" s="50" t="e">
        <f t="shared" si="1"/>
        <v>#REF!</v>
      </c>
      <c r="O18" s="77">
        <f t="shared" si="3"/>
        <v>0</v>
      </c>
    </row>
    <row r="19" spans="1:15" s="44" customFormat="1" ht="78.75" hidden="1" customHeight="1">
      <c r="A19" s="10" t="e">
        <f>#REF!</f>
        <v>#REF!</v>
      </c>
      <c r="B19" s="10" t="e">
        <f>#REF!</f>
        <v>#REF!</v>
      </c>
      <c r="C19" s="10" t="e">
        <f>#REF!</f>
        <v>#REF!</v>
      </c>
      <c r="D19" s="14" t="s">
        <v>90</v>
      </c>
      <c r="E19" s="87"/>
      <c r="F19" s="87" t="e">
        <f>#REF!</f>
        <v>#REF!</v>
      </c>
      <c r="G19" s="87" t="e">
        <f>#REF!</f>
        <v>#REF!</v>
      </c>
      <c r="H19" s="36" t="e">
        <f t="shared" si="2"/>
        <v>#REF!</v>
      </c>
      <c r="I19" s="62"/>
      <c r="J19" s="71">
        <v>1000</v>
      </c>
      <c r="K19" s="72">
        <f t="shared" si="0"/>
        <v>0</v>
      </c>
      <c r="L19" s="50" t="e">
        <f t="shared" si="4"/>
        <v>#REF!</v>
      </c>
      <c r="M19" s="50" t="e">
        <f t="shared" si="5"/>
        <v>#REF!</v>
      </c>
      <c r="N19" s="50" t="e">
        <f t="shared" si="1"/>
        <v>#REF!</v>
      </c>
      <c r="O19" s="77">
        <f t="shared" si="3"/>
        <v>0</v>
      </c>
    </row>
    <row r="20" spans="1:15" s="44" customFormat="1" ht="78.75" hidden="1" customHeight="1">
      <c r="A20" s="10" t="e">
        <f>#REF!</f>
        <v>#REF!</v>
      </c>
      <c r="B20" s="10" t="e">
        <f>#REF!</f>
        <v>#REF!</v>
      </c>
      <c r="C20" s="10" t="e">
        <f>#REF!</f>
        <v>#REF!</v>
      </c>
      <c r="D20" s="14" t="s">
        <v>90</v>
      </c>
      <c r="E20" s="87"/>
      <c r="F20" s="87" t="e">
        <f>#REF!</f>
        <v>#REF!</v>
      </c>
      <c r="G20" s="87" t="e">
        <f>#REF!</f>
        <v>#REF!</v>
      </c>
      <c r="H20" s="36" t="e">
        <f t="shared" si="2"/>
        <v>#REF!</v>
      </c>
      <c r="I20" s="62"/>
      <c r="J20" s="71">
        <v>1000</v>
      </c>
      <c r="K20" s="72">
        <f t="shared" si="0"/>
        <v>0</v>
      </c>
      <c r="L20" s="50" t="e">
        <f t="shared" si="4"/>
        <v>#REF!</v>
      </c>
      <c r="M20" s="50" t="e">
        <f t="shared" si="5"/>
        <v>#REF!</v>
      </c>
      <c r="N20" s="50" t="e">
        <f t="shared" si="1"/>
        <v>#REF!</v>
      </c>
      <c r="O20" s="77">
        <f t="shared" si="3"/>
        <v>0</v>
      </c>
    </row>
    <row r="21" spans="1:15" s="44" customFormat="1" ht="78.75" hidden="1" customHeight="1">
      <c r="A21" s="10" t="e">
        <f>#REF!</f>
        <v>#REF!</v>
      </c>
      <c r="B21" s="10" t="e">
        <f>#REF!</f>
        <v>#REF!</v>
      </c>
      <c r="C21" s="10" t="e">
        <f>#REF!</f>
        <v>#REF!</v>
      </c>
      <c r="D21" s="14" t="s">
        <v>219</v>
      </c>
      <c r="E21" s="87"/>
      <c r="F21" s="87" t="e">
        <f>#REF!</f>
        <v>#REF!</v>
      </c>
      <c r="G21" s="87" t="e">
        <f>#REF!</f>
        <v>#REF!</v>
      </c>
      <c r="H21" s="36" t="e">
        <f t="shared" si="2"/>
        <v>#REF!</v>
      </c>
      <c r="I21" s="62"/>
      <c r="J21" s="71">
        <v>1000</v>
      </c>
      <c r="K21" s="72"/>
      <c r="L21" s="50" t="e">
        <f t="shared" si="4"/>
        <v>#REF!</v>
      </c>
      <c r="M21" s="50" t="e">
        <f t="shared" si="5"/>
        <v>#REF!</v>
      </c>
      <c r="N21" s="50" t="e">
        <f t="shared" si="1"/>
        <v>#REF!</v>
      </c>
      <c r="O21" s="77">
        <f t="shared" si="3"/>
        <v>0</v>
      </c>
    </row>
    <row r="22" spans="1:15" ht="126" hidden="1" customHeight="1">
      <c r="A22" s="10" t="e">
        <f>#REF!</f>
        <v>#REF!</v>
      </c>
      <c r="B22" s="10" t="e">
        <f>#REF!</f>
        <v>#REF!</v>
      </c>
      <c r="C22" s="10" t="e">
        <f>#REF!</f>
        <v>#REF!</v>
      </c>
      <c r="D22" s="14" t="s">
        <v>88</v>
      </c>
      <c r="E22" s="87">
        <f>'План мес'!E20</f>
        <v>55000</v>
      </c>
      <c r="F22" s="87" t="e">
        <f>#REF!</f>
        <v>#REF!</v>
      </c>
      <c r="G22" s="87" t="e">
        <f>#REF!</f>
        <v>#REF!</v>
      </c>
      <c r="H22" s="36" t="e">
        <f t="shared" si="2"/>
        <v>#REF!</v>
      </c>
      <c r="I22" s="62" t="e">
        <f>F22/E22*100</f>
        <v>#REF!</v>
      </c>
      <c r="J22" s="71">
        <v>1000</v>
      </c>
      <c r="K22" s="72">
        <f t="shared" si="0"/>
        <v>55</v>
      </c>
      <c r="L22" s="50" t="e">
        <f t="shared" si="4"/>
        <v>#REF!</v>
      </c>
      <c r="M22" s="50" t="e">
        <f t="shared" si="5"/>
        <v>#REF!</v>
      </c>
      <c r="N22" s="50" t="e">
        <f t="shared" si="1"/>
        <v>#REF!</v>
      </c>
      <c r="O22" s="77" t="e">
        <f t="shared" si="3"/>
        <v>#REF!</v>
      </c>
    </row>
    <row r="23" spans="1:15" ht="126" hidden="1" customHeight="1">
      <c r="A23" s="10" t="e">
        <f>#REF!</f>
        <v>#REF!</v>
      </c>
      <c r="B23" s="10" t="e">
        <f>#REF!</f>
        <v>#REF!</v>
      </c>
      <c r="C23" s="10" t="e">
        <f>#REF!</f>
        <v>#REF!</v>
      </c>
      <c r="D23" s="14" t="s">
        <v>88</v>
      </c>
      <c r="E23" s="87">
        <f>'План мес'!E21</f>
        <v>0</v>
      </c>
      <c r="F23" s="87" t="e">
        <f>#REF!</f>
        <v>#REF!</v>
      </c>
      <c r="G23" s="87" t="e">
        <f>#REF!</f>
        <v>#REF!</v>
      </c>
      <c r="H23" s="36" t="e">
        <f t="shared" si="2"/>
        <v>#REF!</v>
      </c>
      <c r="I23" s="62"/>
      <c r="J23" s="71">
        <v>1000</v>
      </c>
      <c r="K23" s="72"/>
      <c r="L23" s="50" t="e">
        <f t="shared" si="4"/>
        <v>#REF!</v>
      </c>
      <c r="M23" s="50" t="e">
        <f t="shared" si="5"/>
        <v>#REF!</v>
      </c>
      <c r="N23" s="50" t="e">
        <f t="shared" si="1"/>
        <v>#REF!</v>
      </c>
      <c r="O23" s="77">
        <f t="shared" si="3"/>
        <v>0</v>
      </c>
    </row>
    <row r="24" spans="1:15" ht="126" hidden="1" customHeight="1">
      <c r="A24" s="10" t="e">
        <f>#REF!</f>
        <v>#REF!</v>
      </c>
      <c r="B24" s="10" t="e">
        <f>#REF!</f>
        <v>#REF!</v>
      </c>
      <c r="C24" s="10" t="e">
        <f>#REF!</f>
        <v>#REF!</v>
      </c>
      <c r="D24" s="14" t="s">
        <v>88</v>
      </c>
      <c r="E24" s="87">
        <f>'План мес'!E22</f>
        <v>0</v>
      </c>
      <c r="F24" s="87" t="e">
        <f>#REF!</f>
        <v>#REF!</v>
      </c>
      <c r="G24" s="87" t="e">
        <f>#REF!</f>
        <v>#REF!</v>
      </c>
      <c r="H24" s="36" t="e">
        <f t="shared" si="2"/>
        <v>#REF!</v>
      </c>
      <c r="I24" s="62"/>
      <c r="J24" s="71">
        <v>1000</v>
      </c>
      <c r="K24" s="72"/>
      <c r="L24" s="50" t="e">
        <f t="shared" si="4"/>
        <v>#REF!</v>
      </c>
      <c r="M24" s="50" t="e">
        <f t="shared" si="5"/>
        <v>#REF!</v>
      </c>
      <c r="N24" s="50" t="e">
        <f t="shared" si="1"/>
        <v>#REF!</v>
      </c>
      <c r="O24" s="77">
        <f t="shared" si="3"/>
        <v>0</v>
      </c>
    </row>
    <row r="25" spans="1:15" s="7" customFormat="1" ht="25.5" customHeight="1">
      <c r="A25" s="119"/>
      <c r="B25" s="113"/>
      <c r="C25" s="113" t="s">
        <v>62</v>
      </c>
      <c r="D25" s="116" t="s">
        <v>174</v>
      </c>
      <c r="E25" s="78">
        <f>SUM(E28:E46)</f>
        <v>2828000</v>
      </c>
      <c r="F25" s="78" t="e">
        <f>SUM(F28:F48)</f>
        <v>#REF!</v>
      </c>
      <c r="G25" s="78" t="e">
        <f>SUM(G28:G48)</f>
        <v>#REF!</v>
      </c>
      <c r="H25" s="78" t="e">
        <f t="shared" si="2"/>
        <v>#REF!</v>
      </c>
      <c r="I25" s="76" t="e">
        <f>F25/E25*100</f>
        <v>#REF!</v>
      </c>
      <c r="J25" s="71">
        <v>1000</v>
      </c>
      <c r="K25" s="117">
        <f>E25/J25</f>
        <v>2828</v>
      </c>
      <c r="L25" s="118" t="e">
        <f t="shared" si="4"/>
        <v>#REF!</v>
      </c>
      <c r="M25" s="118" t="e">
        <f t="shared" si="5"/>
        <v>#REF!</v>
      </c>
      <c r="N25" s="118" t="e">
        <f>H25/J25</f>
        <v>#REF!</v>
      </c>
      <c r="O25" s="118" t="e">
        <f>I25</f>
        <v>#REF!</v>
      </c>
    </row>
    <row r="26" spans="1:15" s="7" customFormat="1" ht="20.25" customHeight="1">
      <c r="A26" s="119"/>
      <c r="B26" s="113"/>
      <c r="C26" s="113" t="s">
        <v>63</v>
      </c>
      <c r="D26" s="116" t="s">
        <v>61</v>
      </c>
      <c r="E26" s="78">
        <f>E49+E50+E51+E52+E53+E54+E55+E56</f>
        <v>1536000</v>
      </c>
      <c r="F26" s="78" t="e">
        <f>F49+F50+F51+F52+F53+F54+F55+F56</f>
        <v>#REF!</v>
      </c>
      <c r="G26" s="78" t="e">
        <f>G49+G50+G51+G52+G53+G54+G55+G56</f>
        <v>#REF!</v>
      </c>
      <c r="H26" s="78" t="e">
        <f t="shared" si="2"/>
        <v>#REF!</v>
      </c>
      <c r="I26" s="76" t="e">
        <f>F26/E26*100</f>
        <v>#REF!</v>
      </c>
      <c r="J26" s="71">
        <v>1000</v>
      </c>
      <c r="K26" s="117">
        <f>E26/J26</f>
        <v>1536</v>
      </c>
      <c r="L26" s="118" t="e">
        <f t="shared" si="4"/>
        <v>#REF!</v>
      </c>
      <c r="M26" s="118" t="e">
        <f t="shared" si="5"/>
        <v>#REF!</v>
      </c>
      <c r="N26" s="118" t="e">
        <f>H26/J26</f>
        <v>#REF!</v>
      </c>
      <c r="O26" s="118" t="e">
        <f>I26</f>
        <v>#REF!</v>
      </c>
    </row>
    <row r="27" spans="1:15" s="7" customFormat="1" ht="19.5" customHeight="1">
      <c r="A27" s="119"/>
      <c r="B27" s="113"/>
      <c r="C27" s="113" t="s">
        <v>175</v>
      </c>
      <c r="D27" s="116" t="s">
        <v>178</v>
      </c>
      <c r="E27" s="78">
        <f>E57+E58</f>
        <v>6000</v>
      </c>
      <c r="F27" s="78" t="e">
        <f>F57+F58</f>
        <v>#REF!</v>
      </c>
      <c r="G27" s="78" t="e">
        <f>G57+G58</f>
        <v>#REF!</v>
      </c>
      <c r="H27" s="78" t="e">
        <f t="shared" ref="H27" si="6">H57+H58</f>
        <v>#REF!</v>
      </c>
      <c r="I27" s="76" t="e">
        <f>F27/E27*100</f>
        <v>#REF!</v>
      </c>
      <c r="J27" s="71">
        <v>1000</v>
      </c>
      <c r="K27" s="117">
        <f>E27/J27</f>
        <v>6</v>
      </c>
      <c r="L27" s="118" t="e">
        <f t="shared" si="4"/>
        <v>#REF!</v>
      </c>
      <c r="M27" s="118" t="e">
        <f t="shared" si="5"/>
        <v>#REF!</v>
      </c>
      <c r="N27" s="118" t="e">
        <f>H27/J27</f>
        <v>#REF!</v>
      </c>
      <c r="O27" s="118" t="e">
        <f>I27</f>
        <v>#REF!</v>
      </c>
    </row>
    <row r="28" spans="1:15" ht="60" hidden="1" customHeight="1">
      <c r="A28" s="10" t="e">
        <f>#REF!</f>
        <v>#REF!</v>
      </c>
      <c r="B28" s="10" t="e">
        <f>#REF!</f>
        <v>#REF!</v>
      </c>
      <c r="C28" s="10" t="e">
        <f>#REF!</f>
        <v>#REF!</v>
      </c>
      <c r="D28" s="86" t="s">
        <v>38</v>
      </c>
      <c r="E28" s="87">
        <f>'План мес'!E23</f>
        <v>1580000</v>
      </c>
      <c r="F28" s="87" t="e">
        <f>#REF!</f>
        <v>#REF!</v>
      </c>
      <c r="G28" s="87" t="e">
        <f>#REF!</f>
        <v>#REF!</v>
      </c>
      <c r="H28" s="36" t="e">
        <f>F28-E28</f>
        <v>#REF!</v>
      </c>
      <c r="I28" s="62" t="e">
        <f>F28/E28*100</f>
        <v>#REF!</v>
      </c>
      <c r="J28" s="71">
        <v>1000</v>
      </c>
      <c r="K28" s="72">
        <f>E28/J28</f>
        <v>1580</v>
      </c>
      <c r="L28" s="50" t="e">
        <f t="shared" si="4"/>
        <v>#REF!</v>
      </c>
      <c r="M28" s="50" t="e">
        <f t="shared" si="5"/>
        <v>#REF!</v>
      </c>
      <c r="N28" s="50" t="e">
        <f t="shared" si="1"/>
        <v>#REF!</v>
      </c>
      <c r="O28" s="77"/>
    </row>
    <row r="29" spans="1:15" ht="60" hidden="1" customHeight="1">
      <c r="A29" s="10" t="e">
        <f>#REF!</f>
        <v>#REF!</v>
      </c>
      <c r="B29" s="10" t="e">
        <f>#REF!</f>
        <v>#REF!</v>
      </c>
      <c r="C29" s="10" t="e">
        <f>#REF!</f>
        <v>#REF!</v>
      </c>
      <c r="D29" s="86" t="s">
        <v>38</v>
      </c>
      <c r="E29" s="87"/>
      <c r="F29" s="87" t="e">
        <f>#REF!</f>
        <v>#REF!</v>
      </c>
      <c r="G29" s="87" t="e">
        <f>#REF!</f>
        <v>#REF!</v>
      </c>
      <c r="H29" s="36" t="e">
        <f>F29-E29</f>
        <v>#REF!</v>
      </c>
      <c r="I29" s="62"/>
      <c r="J29" s="71">
        <v>1000</v>
      </c>
      <c r="K29" s="72">
        <f>E29/J29</f>
        <v>0</v>
      </c>
      <c r="L29" s="50" t="e">
        <f t="shared" si="4"/>
        <v>#REF!</v>
      </c>
      <c r="M29" s="50" t="e">
        <f t="shared" si="5"/>
        <v>#REF!</v>
      </c>
      <c r="N29" s="50" t="e">
        <f t="shared" si="1"/>
        <v>#REF!</v>
      </c>
      <c r="O29" s="77"/>
    </row>
    <row r="30" spans="1:15" ht="60" hidden="1" customHeight="1">
      <c r="A30" s="10" t="e">
        <f>#REF!</f>
        <v>#REF!</v>
      </c>
      <c r="B30" s="10" t="e">
        <f>#REF!</f>
        <v>#REF!</v>
      </c>
      <c r="C30" s="10" t="e">
        <f>#REF!</f>
        <v>#REF!</v>
      </c>
      <c r="D30" s="86" t="s">
        <v>38</v>
      </c>
      <c r="E30" s="87">
        <f>'План мес'!E25</f>
        <v>0</v>
      </c>
      <c r="F30" s="87" t="e">
        <f>#REF!</f>
        <v>#REF!</v>
      </c>
      <c r="G30" s="87" t="e">
        <f>#REF!</f>
        <v>#REF!</v>
      </c>
      <c r="H30" s="36" t="e">
        <f t="shared" ref="H30:H58" si="7">F30-E30</f>
        <v>#REF!</v>
      </c>
      <c r="I30" s="62"/>
      <c r="J30" s="71">
        <v>1000</v>
      </c>
      <c r="K30" s="72"/>
      <c r="L30" s="50" t="e">
        <f t="shared" si="4"/>
        <v>#REF!</v>
      </c>
      <c r="M30" s="50" t="e">
        <f t="shared" si="5"/>
        <v>#REF!</v>
      </c>
      <c r="N30" s="50" t="e">
        <f t="shared" si="1"/>
        <v>#REF!</v>
      </c>
      <c r="O30" s="77"/>
    </row>
    <row r="31" spans="1:15" ht="60" hidden="1" customHeight="1">
      <c r="A31" s="10" t="e">
        <f>#REF!</f>
        <v>#REF!</v>
      </c>
      <c r="B31" s="10" t="e">
        <f>#REF!</f>
        <v>#REF!</v>
      </c>
      <c r="C31" s="10" t="e">
        <f>#REF!</f>
        <v>#REF!</v>
      </c>
      <c r="D31" s="86" t="s">
        <v>38</v>
      </c>
      <c r="E31" s="87">
        <f>'План мес'!E26</f>
        <v>0</v>
      </c>
      <c r="F31" s="87" t="e">
        <f>#REF!</f>
        <v>#REF!</v>
      </c>
      <c r="G31" s="87" t="e">
        <f>#REF!</f>
        <v>#REF!</v>
      </c>
      <c r="H31" s="36" t="e">
        <f t="shared" si="7"/>
        <v>#REF!</v>
      </c>
      <c r="I31" s="62"/>
      <c r="J31" s="71">
        <v>1000</v>
      </c>
      <c r="K31" s="72"/>
      <c r="L31" s="50" t="e">
        <f t="shared" si="4"/>
        <v>#REF!</v>
      </c>
      <c r="M31" s="50" t="e">
        <f t="shared" si="5"/>
        <v>#REF!</v>
      </c>
      <c r="N31" s="50" t="e">
        <f t="shared" si="1"/>
        <v>#REF!</v>
      </c>
      <c r="O31" s="77"/>
    </row>
    <row r="32" spans="1:15" ht="60" hidden="1" customHeight="1">
      <c r="A32" s="10" t="e">
        <f>#REF!</f>
        <v>#REF!</v>
      </c>
      <c r="B32" s="10" t="e">
        <f>#REF!</f>
        <v>#REF!</v>
      </c>
      <c r="C32" s="10" t="e">
        <f>#REF!</f>
        <v>#REF!</v>
      </c>
      <c r="D32" s="86" t="s">
        <v>38</v>
      </c>
      <c r="E32" s="87">
        <f>'План мес'!E27</f>
        <v>0</v>
      </c>
      <c r="F32" s="87" t="e">
        <f>#REF!</f>
        <v>#REF!</v>
      </c>
      <c r="G32" s="87" t="e">
        <f>#REF!</f>
        <v>#REF!</v>
      </c>
      <c r="H32" s="36" t="e">
        <f t="shared" si="7"/>
        <v>#REF!</v>
      </c>
      <c r="I32" s="62"/>
      <c r="J32" s="71">
        <v>1000</v>
      </c>
      <c r="K32" s="72"/>
      <c r="L32" s="50" t="e">
        <f t="shared" si="4"/>
        <v>#REF!</v>
      </c>
      <c r="M32" s="50" t="e">
        <f t="shared" si="5"/>
        <v>#REF!</v>
      </c>
      <c r="N32" s="50" t="e">
        <f t="shared" si="1"/>
        <v>#REF!</v>
      </c>
      <c r="O32" s="77"/>
    </row>
    <row r="33" spans="1:15" ht="60" hidden="1" customHeight="1">
      <c r="A33" s="10" t="e">
        <f>#REF!</f>
        <v>#REF!</v>
      </c>
      <c r="B33" s="10" t="e">
        <f>#REF!</f>
        <v>#REF!</v>
      </c>
      <c r="C33" s="10" t="e">
        <f>#REF!</f>
        <v>#REF!</v>
      </c>
      <c r="D33" s="86" t="s">
        <v>38</v>
      </c>
      <c r="E33" s="87">
        <f>'План мес'!E28</f>
        <v>0</v>
      </c>
      <c r="F33" s="87" t="e">
        <f>#REF!</f>
        <v>#REF!</v>
      </c>
      <c r="G33" s="87" t="e">
        <f>#REF!</f>
        <v>#REF!</v>
      </c>
      <c r="H33" s="36" t="e">
        <f>F33-E33</f>
        <v>#REF!</v>
      </c>
      <c r="I33" s="62"/>
      <c r="J33" s="71">
        <v>1000</v>
      </c>
      <c r="K33" s="72"/>
      <c r="L33" s="50" t="e">
        <f t="shared" si="4"/>
        <v>#REF!</v>
      </c>
      <c r="M33" s="50" t="e">
        <f t="shared" si="5"/>
        <v>#REF!</v>
      </c>
      <c r="N33" s="50" t="e">
        <f>H33/J33</f>
        <v>#REF!</v>
      </c>
      <c r="O33" s="77"/>
    </row>
    <row r="34" spans="1:15" ht="60" hidden="1" customHeight="1">
      <c r="A34" s="10" t="e">
        <f>#REF!</f>
        <v>#REF!</v>
      </c>
      <c r="B34" s="10" t="e">
        <f>#REF!</f>
        <v>#REF!</v>
      </c>
      <c r="C34" s="10" t="e">
        <f>#REF!</f>
        <v>#REF!</v>
      </c>
      <c r="D34" s="86" t="s">
        <v>38</v>
      </c>
      <c r="E34" s="87"/>
      <c r="F34" s="87" t="e">
        <f>#REF!</f>
        <v>#REF!</v>
      </c>
      <c r="G34" s="87" t="e">
        <f>#REF!</f>
        <v>#REF!</v>
      </c>
      <c r="H34" s="36" t="e">
        <f>F34-E34</f>
        <v>#REF!</v>
      </c>
      <c r="I34" s="62"/>
      <c r="J34" s="71">
        <v>1000</v>
      </c>
      <c r="K34" s="72"/>
      <c r="L34" s="50" t="e">
        <f t="shared" si="4"/>
        <v>#REF!</v>
      </c>
      <c r="M34" s="50" t="e">
        <f t="shared" si="5"/>
        <v>#REF!</v>
      </c>
      <c r="N34" s="50" t="e">
        <f>H34/J34</f>
        <v>#REF!</v>
      </c>
      <c r="O34" s="77"/>
    </row>
    <row r="35" spans="1:15" ht="84" hidden="1" customHeight="1">
      <c r="A35" s="10" t="e">
        <f>#REF!</f>
        <v>#REF!</v>
      </c>
      <c r="B35" s="10" t="e">
        <f>#REF!</f>
        <v>#REF!</v>
      </c>
      <c r="C35" s="10" t="e">
        <f>#REF!</f>
        <v>#REF!</v>
      </c>
      <c r="D35" s="86" t="s">
        <v>91</v>
      </c>
      <c r="E35" s="87">
        <f>'План мес'!E30</f>
        <v>1191000</v>
      </c>
      <c r="F35" s="87" t="e">
        <f>#REF!</f>
        <v>#REF!</v>
      </c>
      <c r="G35" s="87" t="e">
        <f>#REF!</f>
        <v>#REF!</v>
      </c>
      <c r="H35" s="36" t="e">
        <f t="shared" si="7"/>
        <v>#REF!</v>
      </c>
      <c r="I35" s="62" t="e">
        <f>F35/E35*100</f>
        <v>#REF!</v>
      </c>
      <c r="J35" s="71">
        <v>1000</v>
      </c>
      <c r="K35" s="72">
        <f t="shared" ref="K35:K50" si="8">E35/J35</f>
        <v>1191</v>
      </c>
      <c r="L35" s="50" t="e">
        <f t="shared" si="4"/>
        <v>#REF!</v>
      </c>
      <c r="M35" s="50" t="e">
        <f t="shared" si="5"/>
        <v>#REF!</v>
      </c>
      <c r="N35" s="50" t="e">
        <f t="shared" si="1"/>
        <v>#REF!</v>
      </c>
      <c r="O35" s="77"/>
    </row>
    <row r="36" spans="1:15" ht="84" hidden="1" customHeight="1">
      <c r="A36" s="10" t="e">
        <f>#REF!</f>
        <v>#REF!</v>
      </c>
      <c r="B36" s="10" t="e">
        <f>#REF!</f>
        <v>#REF!</v>
      </c>
      <c r="C36" s="10" t="e">
        <f>#REF!</f>
        <v>#REF!</v>
      </c>
      <c r="D36" s="86" t="s">
        <v>91</v>
      </c>
      <c r="E36" s="87"/>
      <c r="F36" s="87" t="e">
        <f>#REF!</f>
        <v>#REF!</v>
      </c>
      <c r="G36" s="87" t="e">
        <f>#REF!</f>
        <v>#REF!</v>
      </c>
      <c r="H36" s="36" t="e">
        <f t="shared" si="7"/>
        <v>#REF!</v>
      </c>
      <c r="I36" s="62"/>
      <c r="J36" s="71">
        <v>1000</v>
      </c>
      <c r="K36" s="72">
        <f t="shared" si="8"/>
        <v>0</v>
      </c>
      <c r="L36" s="50" t="e">
        <f t="shared" si="4"/>
        <v>#REF!</v>
      </c>
      <c r="M36" s="50" t="e">
        <f t="shared" si="5"/>
        <v>#REF!</v>
      </c>
      <c r="N36" s="50" t="e">
        <f t="shared" si="1"/>
        <v>#REF!</v>
      </c>
      <c r="O36" s="77"/>
    </row>
    <row r="37" spans="1:15" ht="84" hidden="1" customHeight="1">
      <c r="A37" s="10" t="e">
        <f>#REF!</f>
        <v>#REF!</v>
      </c>
      <c r="B37" s="10" t="e">
        <f>#REF!</f>
        <v>#REF!</v>
      </c>
      <c r="C37" s="10" t="e">
        <f>#REF!</f>
        <v>#REF!</v>
      </c>
      <c r="D37" s="86" t="s">
        <v>91</v>
      </c>
      <c r="E37" s="87"/>
      <c r="F37" s="87" t="e">
        <f>#REF!</f>
        <v>#REF!</v>
      </c>
      <c r="G37" s="87" t="e">
        <f>#REF!</f>
        <v>#REF!</v>
      </c>
      <c r="H37" s="36" t="e">
        <f t="shared" si="7"/>
        <v>#REF!</v>
      </c>
      <c r="I37" s="62"/>
      <c r="J37" s="71">
        <v>1000</v>
      </c>
      <c r="K37" s="72">
        <f t="shared" si="8"/>
        <v>0</v>
      </c>
      <c r="L37" s="50" t="e">
        <f t="shared" si="4"/>
        <v>#REF!</v>
      </c>
      <c r="M37" s="50" t="e">
        <f t="shared" si="5"/>
        <v>#REF!</v>
      </c>
      <c r="N37" s="50" t="e">
        <f t="shared" si="1"/>
        <v>#REF!</v>
      </c>
      <c r="O37" s="77"/>
    </row>
    <row r="38" spans="1:15" ht="54.75" hidden="1" customHeight="1">
      <c r="A38" s="10" t="e">
        <f>#REF!</f>
        <v>#REF!</v>
      </c>
      <c r="B38" s="10" t="e">
        <f>#REF!</f>
        <v>#REF!</v>
      </c>
      <c r="C38" s="10" t="e">
        <f>#REF!</f>
        <v>#REF!</v>
      </c>
      <c r="D38" s="86" t="s">
        <v>91</v>
      </c>
      <c r="E38" s="87">
        <f>'План мес'!E33</f>
        <v>0</v>
      </c>
      <c r="F38" s="87" t="e">
        <f>#REF!</f>
        <v>#REF!</v>
      </c>
      <c r="G38" s="87" t="e">
        <f>#REF!</f>
        <v>#REF!</v>
      </c>
      <c r="H38" s="36" t="e">
        <f t="shared" si="7"/>
        <v>#REF!</v>
      </c>
      <c r="I38" s="62"/>
      <c r="J38" s="71">
        <v>1000</v>
      </c>
      <c r="K38" s="72">
        <f t="shared" si="8"/>
        <v>0</v>
      </c>
      <c r="L38" s="50" t="e">
        <f t="shared" si="4"/>
        <v>#REF!</v>
      </c>
      <c r="M38" s="50" t="e">
        <f t="shared" si="5"/>
        <v>#REF!</v>
      </c>
      <c r="N38" s="50" t="e">
        <f t="shared" si="1"/>
        <v>#REF!</v>
      </c>
      <c r="O38" s="77"/>
    </row>
    <row r="39" spans="1:15" ht="54.75" hidden="1" customHeight="1">
      <c r="A39" s="10" t="e">
        <f>#REF!</f>
        <v>#REF!</v>
      </c>
      <c r="B39" s="10" t="e">
        <f>#REF!</f>
        <v>#REF!</v>
      </c>
      <c r="C39" s="10" t="e">
        <f>#REF!</f>
        <v>#REF!</v>
      </c>
      <c r="D39" s="86" t="s">
        <v>91</v>
      </c>
      <c r="E39" s="87"/>
      <c r="F39" s="87" t="e">
        <f>#REF!</f>
        <v>#REF!</v>
      </c>
      <c r="G39" s="87" t="e">
        <f>#REF!</f>
        <v>#REF!</v>
      </c>
      <c r="H39" s="36" t="e">
        <f t="shared" si="7"/>
        <v>#REF!</v>
      </c>
      <c r="I39" s="62"/>
      <c r="J39" s="71">
        <v>1000</v>
      </c>
      <c r="K39" s="72"/>
      <c r="L39" s="50" t="e">
        <f t="shared" si="4"/>
        <v>#REF!</v>
      </c>
      <c r="M39" s="50" t="e">
        <f t="shared" si="5"/>
        <v>#REF!</v>
      </c>
      <c r="N39" s="50" t="e">
        <f t="shared" si="1"/>
        <v>#REF!</v>
      </c>
      <c r="O39" s="77"/>
    </row>
    <row r="40" spans="1:15" ht="54.75" hidden="1" customHeight="1">
      <c r="A40" s="10" t="e">
        <f>#REF!</f>
        <v>#REF!</v>
      </c>
      <c r="B40" s="10" t="e">
        <f>#REF!</f>
        <v>#REF!</v>
      </c>
      <c r="C40" s="10" t="e">
        <f>#REF!</f>
        <v>#REF!</v>
      </c>
      <c r="D40" s="86" t="s">
        <v>91</v>
      </c>
      <c r="E40" s="87">
        <f>'План мес'!E35</f>
        <v>0</v>
      </c>
      <c r="F40" s="87" t="e">
        <f>#REF!</f>
        <v>#REF!</v>
      </c>
      <c r="G40" s="87" t="e">
        <f>#REF!</f>
        <v>#REF!</v>
      </c>
      <c r="H40" s="36" t="e">
        <f t="shared" si="7"/>
        <v>#REF!</v>
      </c>
      <c r="I40" s="62"/>
      <c r="J40" s="71">
        <v>1000</v>
      </c>
      <c r="K40" s="72"/>
      <c r="L40" s="50" t="e">
        <f t="shared" si="4"/>
        <v>#REF!</v>
      </c>
      <c r="M40" s="50" t="e">
        <f t="shared" si="5"/>
        <v>#REF!</v>
      </c>
      <c r="N40" s="50" t="e">
        <f t="shared" si="1"/>
        <v>#REF!</v>
      </c>
      <c r="O40" s="77"/>
    </row>
    <row r="41" spans="1:15" ht="54.75" hidden="1" customHeight="1">
      <c r="A41" s="10" t="e">
        <f>#REF!</f>
        <v>#REF!</v>
      </c>
      <c r="B41" s="10" t="e">
        <f>#REF!</f>
        <v>#REF!</v>
      </c>
      <c r="C41" s="10" t="e">
        <f>#REF!</f>
        <v>#REF!</v>
      </c>
      <c r="D41" s="86" t="s">
        <v>91</v>
      </c>
      <c r="E41" s="87"/>
      <c r="F41" s="87" t="e">
        <f>#REF!</f>
        <v>#REF!</v>
      </c>
      <c r="G41" s="87" t="e">
        <f>#REF!</f>
        <v>#REF!</v>
      </c>
      <c r="H41" s="36" t="e">
        <f t="shared" si="7"/>
        <v>#REF!</v>
      </c>
      <c r="I41" s="62"/>
      <c r="J41" s="71">
        <v>1000</v>
      </c>
      <c r="K41" s="72"/>
      <c r="L41" s="50" t="e">
        <f t="shared" si="4"/>
        <v>#REF!</v>
      </c>
      <c r="M41" s="50" t="e">
        <f t="shared" si="5"/>
        <v>#REF!</v>
      </c>
      <c r="N41" s="50" t="e">
        <f t="shared" si="1"/>
        <v>#REF!</v>
      </c>
      <c r="O41" s="77"/>
    </row>
    <row r="42" spans="1:15" ht="54.75" hidden="1" customHeight="1">
      <c r="A42" s="10" t="e">
        <f>#REF!</f>
        <v>#REF!</v>
      </c>
      <c r="B42" s="10" t="e">
        <f>#REF!</f>
        <v>#REF!</v>
      </c>
      <c r="C42" s="10" t="e">
        <f>#REF!</f>
        <v>#REF!</v>
      </c>
      <c r="D42" s="86" t="s">
        <v>91</v>
      </c>
      <c r="E42" s="87">
        <f>'План мес'!E37</f>
        <v>0</v>
      </c>
      <c r="F42" s="87" t="e">
        <f>#REF!</f>
        <v>#REF!</v>
      </c>
      <c r="G42" s="87" t="e">
        <f>#REF!</f>
        <v>#REF!</v>
      </c>
      <c r="H42" s="36" t="e">
        <f t="shared" si="7"/>
        <v>#REF!</v>
      </c>
      <c r="I42" s="62"/>
      <c r="J42" s="71">
        <v>1000</v>
      </c>
      <c r="K42" s="72">
        <f t="shared" si="8"/>
        <v>0</v>
      </c>
      <c r="L42" s="50" t="e">
        <f t="shared" si="4"/>
        <v>#REF!</v>
      </c>
      <c r="M42" s="50" t="e">
        <f t="shared" si="5"/>
        <v>#REF!</v>
      </c>
      <c r="N42" s="50" t="e">
        <f t="shared" si="1"/>
        <v>#REF!</v>
      </c>
      <c r="O42" s="77"/>
    </row>
    <row r="43" spans="1:15" ht="54.75" hidden="1" customHeight="1">
      <c r="A43" s="10" t="e">
        <f>#REF!</f>
        <v>#REF!</v>
      </c>
      <c r="B43" s="10" t="e">
        <f>#REF!</f>
        <v>#REF!</v>
      </c>
      <c r="C43" s="10" t="e">
        <f>#REF!</f>
        <v>#REF!</v>
      </c>
      <c r="D43" s="86" t="s">
        <v>40</v>
      </c>
      <c r="E43" s="87">
        <f>'План мес'!E38</f>
        <v>22000</v>
      </c>
      <c r="F43" s="87" t="e">
        <f>#REF!</f>
        <v>#REF!</v>
      </c>
      <c r="G43" s="87" t="e">
        <f>#REF!</f>
        <v>#REF!</v>
      </c>
      <c r="H43" s="36" t="e">
        <f t="shared" si="7"/>
        <v>#REF!</v>
      </c>
      <c r="I43" s="62" t="e">
        <f>F43/E43*100</f>
        <v>#REF!</v>
      </c>
      <c r="J43" s="71">
        <v>1000</v>
      </c>
      <c r="K43" s="72">
        <f t="shared" si="8"/>
        <v>22</v>
      </c>
      <c r="L43" s="50" t="e">
        <f t="shared" si="4"/>
        <v>#REF!</v>
      </c>
      <c r="M43" s="50" t="e">
        <f t="shared" si="5"/>
        <v>#REF!</v>
      </c>
      <c r="N43" s="50" t="e">
        <f t="shared" si="1"/>
        <v>#REF!</v>
      </c>
      <c r="O43" s="77"/>
    </row>
    <row r="44" spans="1:15" ht="54.75" hidden="1" customHeight="1">
      <c r="A44" s="10" t="e">
        <f>#REF!</f>
        <v>#REF!</v>
      </c>
      <c r="B44" s="10" t="e">
        <f>#REF!</f>
        <v>#REF!</v>
      </c>
      <c r="C44" s="10" t="e">
        <f>#REF!</f>
        <v>#REF!</v>
      </c>
      <c r="D44" s="86" t="s">
        <v>40</v>
      </c>
      <c r="E44" s="87"/>
      <c r="F44" s="87" t="e">
        <f>#REF!</f>
        <v>#REF!</v>
      </c>
      <c r="G44" s="87" t="e">
        <f>#REF!</f>
        <v>#REF!</v>
      </c>
      <c r="H44" s="36" t="e">
        <f t="shared" si="7"/>
        <v>#REF!</v>
      </c>
      <c r="I44" s="62"/>
      <c r="J44" s="71">
        <v>1000</v>
      </c>
      <c r="K44" s="72"/>
      <c r="L44" s="50" t="e">
        <f t="shared" si="4"/>
        <v>#REF!</v>
      </c>
      <c r="M44" s="50" t="e">
        <f t="shared" si="5"/>
        <v>#REF!</v>
      </c>
      <c r="N44" s="50" t="e">
        <f t="shared" si="1"/>
        <v>#REF!</v>
      </c>
      <c r="O44" s="77"/>
    </row>
    <row r="45" spans="1:15" ht="54.75" hidden="1" customHeight="1">
      <c r="A45" s="10" t="e">
        <f>#REF!</f>
        <v>#REF!</v>
      </c>
      <c r="B45" s="10" t="e">
        <f>#REF!</f>
        <v>#REF!</v>
      </c>
      <c r="C45" s="10" t="e">
        <f>#REF!</f>
        <v>#REF!</v>
      </c>
      <c r="D45" s="86" t="s">
        <v>40</v>
      </c>
      <c r="E45" s="87"/>
      <c r="F45" s="87" t="e">
        <f>#REF!</f>
        <v>#REF!</v>
      </c>
      <c r="G45" s="87" t="e">
        <f>#REF!</f>
        <v>#REF!</v>
      </c>
      <c r="H45" s="36" t="e">
        <f t="shared" si="7"/>
        <v>#REF!</v>
      </c>
      <c r="I45" s="62"/>
      <c r="J45" s="71">
        <v>1000</v>
      </c>
      <c r="K45" s="72">
        <f t="shared" si="8"/>
        <v>0</v>
      </c>
      <c r="L45" s="50" t="e">
        <f t="shared" si="4"/>
        <v>#REF!</v>
      </c>
      <c r="M45" s="50" t="e">
        <f t="shared" si="5"/>
        <v>#REF!</v>
      </c>
      <c r="N45" s="50" t="e">
        <f t="shared" si="1"/>
        <v>#REF!</v>
      </c>
      <c r="O45" s="77"/>
    </row>
    <row r="46" spans="1:15" ht="39.75" hidden="1" customHeight="1">
      <c r="A46" s="10" t="e">
        <f>#REF!</f>
        <v>#REF!</v>
      </c>
      <c r="B46" s="10" t="e">
        <f>#REF!</f>
        <v>#REF!</v>
      </c>
      <c r="C46" s="10" t="e">
        <f>#REF!</f>
        <v>#REF!</v>
      </c>
      <c r="D46" s="91" t="s">
        <v>56</v>
      </c>
      <c r="E46" s="87">
        <f>'План мес'!E41</f>
        <v>35000</v>
      </c>
      <c r="F46" s="87" t="e">
        <f>#REF!</f>
        <v>#REF!</v>
      </c>
      <c r="G46" s="87" t="e">
        <f>#REF!</f>
        <v>#REF!</v>
      </c>
      <c r="H46" s="36" t="e">
        <f t="shared" si="7"/>
        <v>#REF!</v>
      </c>
      <c r="I46" s="62" t="e">
        <f>F46/E46*100</f>
        <v>#REF!</v>
      </c>
      <c r="J46" s="71">
        <v>1000</v>
      </c>
      <c r="K46" s="72">
        <f t="shared" si="8"/>
        <v>35</v>
      </c>
      <c r="L46" s="50" t="e">
        <f t="shared" si="4"/>
        <v>#REF!</v>
      </c>
      <c r="M46" s="50" t="e">
        <f t="shared" si="5"/>
        <v>#REF!</v>
      </c>
      <c r="N46" s="50" t="e">
        <f t="shared" si="1"/>
        <v>#REF!</v>
      </c>
      <c r="O46" s="77"/>
    </row>
    <row r="47" spans="1:15" ht="39.75" hidden="1" customHeight="1">
      <c r="A47" s="10" t="e">
        <f>#REF!</f>
        <v>#REF!</v>
      </c>
      <c r="B47" s="10" t="e">
        <f>#REF!</f>
        <v>#REF!</v>
      </c>
      <c r="C47" s="10" t="e">
        <f>#REF!</f>
        <v>#REF!</v>
      </c>
      <c r="D47" s="91" t="s">
        <v>56</v>
      </c>
      <c r="E47" s="87"/>
      <c r="F47" s="87" t="e">
        <f>#REF!</f>
        <v>#REF!</v>
      </c>
      <c r="G47" s="87" t="e">
        <f>#REF!</f>
        <v>#REF!</v>
      </c>
      <c r="H47" s="36" t="e">
        <f t="shared" si="7"/>
        <v>#REF!</v>
      </c>
      <c r="I47" s="62"/>
      <c r="J47" s="71">
        <v>1000</v>
      </c>
      <c r="K47" s="72">
        <f t="shared" si="8"/>
        <v>0</v>
      </c>
      <c r="L47" s="50" t="e">
        <f t="shared" si="4"/>
        <v>#REF!</v>
      </c>
      <c r="M47" s="50" t="e">
        <f t="shared" si="5"/>
        <v>#REF!</v>
      </c>
      <c r="N47" s="50" t="e">
        <f t="shared" si="1"/>
        <v>#REF!</v>
      </c>
      <c r="O47" s="77"/>
    </row>
    <row r="48" spans="1:15" ht="39.75" hidden="1" customHeight="1">
      <c r="A48" s="10" t="e">
        <f>#REF!</f>
        <v>#REF!</v>
      </c>
      <c r="B48" s="10" t="e">
        <f>#REF!</f>
        <v>#REF!</v>
      </c>
      <c r="C48" s="10" t="e">
        <f>#REF!</f>
        <v>#REF!</v>
      </c>
      <c r="D48" s="148" t="s">
        <v>56</v>
      </c>
      <c r="E48" s="87"/>
      <c r="F48" s="87" t="e">
        <f>#REF!</f>
        <v>#REF!</v>
      </c>
      <c r="G48" s="87" t="e">
        <f>#REF!</f>
        <v>#REF!</v>
      </c>
      <c r="H48" s="36" t="e">
        <f t="shared" si="7"/>
        <v>#REF!</v>
      </c>
      <c r="I48" s="62"/>
      <c r="J48" s="71">
        <v>1000</v>
      </c>
      <c r="K48" s="72"/>
      <c r="L48" s="50" t="e">
        <f t="shared" si="4"/>
        <v>#REF!</v>
      </c>
      <c r="M48" s="50" t="e">
        <f t="shared" si="5"/>
        <v>#REF!</v>
      </c>
      <c r="N48" s="50" t="e">
        <f t="shared" si="1"/>
        <v>#REF!</v>
      </c>
      <c r="O48" s="77"/>
    </row>
    <row r="49" spans="1:15" ht="55.5" hidden="1" customHeight="1">
      <c r="A49" s="10" t="e">
        <f>#REF!</f>
        <v>#REF!</v>
      </c>
      <c r="B49" s="10" t="e">
        <f>#REF!</f>
        <v>#REF!</v>
      </c>
      <c r="C49" s="10" t="e">
        <f>#REF!</f>
        <v>#REF!</v>
      </c>
      <c r="D49" s="86" t="s">
        <v>92</v>
      </c>
      <c r="E49" s="87">
        <f>'План мес'!E44</f>
        <v>1536000</v>
      </c>
      <c r="F49" s="87" t="e">
        <f>#REF!</f>
        <v>#REF!</v>
      </c>
      <c r="G49" s="87" t="e">
        <f>#REF!</f>
        <v>#REF!</v>
      </c>
      <c r="H49" s="36" t="e">
        <f t="shared" si="7"/>
        <v>#REF!</v>
      </c>
      <c r="I49" s="62" t="e">
        <f>F49/E49*100</f>
        <v>#REF!</v>
      </c>
      <c r="J49" s="71">
        <v>1000</v>
      </c>
      <c r="K49" s="72">
        <f t="shared" si="8"/>
        <v>1536</v>
      </c>
      <c r="L49" s="50" t="e">
        <f t="shared" si="4"/>
        <v>#REF!</v>
      </c>
      <c r="M49" s="50" t="e">
        <f t="shared" si="5"/>
        <v>#REF!</v>
      </c>
      <c r="N49" s="50" t="e">
        <f t="shared" si="1"/>
        <v>#REF!</v>
      </c>
      <c r="O49" s="77"/>
    </row>
    <row r="50" spans="1:15" ht="62.25" hidden="1" customHeight="1">
      <c r="A50" s="10" t="e">
        <f>#REF!</f>
        <v>#REF!</v>
      </c>
      <c r="B50" s="10" t="e">
        <f>#REF!</f>
        <v>#REF!</v>
      </c>
      <c r="C50" s="10" t="e">
        <f>#REF!</f>
        <v>#REF!</v>
      </c>
      <c r="D50" s="86" t="s">
        <v>92</v>
      </c>
      <c r="E50" s="87">
        <f>'План мес'!E45</f>
        <v>0</v>
      </c>
      <c r="F50" s="87" t="e">
        <f>#REF!</f>
        <v>#REF!</v>
      </c>
      <c r="G50" s="87" t="e">
        <f>#REF!</f>
        <v>#REF!</v>
      </c>
      <c r="H50" s="36" t="e">
        <f t="shared" si="7"/>
        <v>#REF!</v>
      </c>
      <c r="I50" s="62"/>
      <c r="J50" s="71">
        <v>1000</v>
      </c>
      <c r="K50" s="72">
        <f t="shared" si="8"/>
        <v>0</v>
      </c>
      <c r="L50" s="50" t="e">
        <f t="shared" si="4"/>
        <v>#REF!</v>
      </c>
      <c r="M50" s="50" t="e">
        <f t="shared" si="5"/>
        <v>#REF!</v>
      </c>
      <c r="N50" s="50" t="e">
        <f t="shared" si="1"/>
        <v>#REF!</v>
      </c>
      <c r="O50" s="77"/>
    </row>
    <row r="51" spans="1:15" ht="57.75" hidden="1" customHeight="1">
      <c r="A51" s="10" t="e">
        <f>#REF!</f>
        <v>#REF!</v>
      </c>
      <c r="B51" s="10" t="e">
        <f>#REF!</f>
        <v>#REF!</v>
      </c>
      <c r="C51" s="10" t="e">
        <f>#REF!</f>
        <v>#REF!</v>
      </c>
      <c r="D51" s="86" t="s">
        <v>92</v>
      </c>
      <c r="E51" s="87">
        <f>'План мес'!E46</f>
        <v>0</v>
      </c>
      <c r="F51" s="87" t="e">
        <f>#REF!</f>
        <v>#REF!</v>
      </c>
      <c r="G51" s="87" t="e">
        <f>#REF!</f>
        <v>#REF!</v>
      </c>
      <c r="H51" s="36" t="e">
        <f t="shared" si="7"/>
        <v>#REF!</v>
      </c>
      <c r="I51" s="62"/>
      <c r="J51" s="71">
        <v>1000</v>
      </c>
      <c r="K51" s="72"/>
      <c r="L51" s="50" t="e">
        <f t="shared" si="4"/>
        <v>#REF!</v>
      </c>
      <c r="M51" s="50" t="e">
        <f t="shared" si="5"/>
        <v>#REF!</v>
      </c>
      <c r="N51" s="50" t="e">
        <f t="shared" si="1"/>
        <v>#REF!</v>
      </c>
      <c r="O51" s="77"/>
    </row>
    <row r="52" spans="1:15" ht="57.75" hidden="1" customHeight="1">
      <c r="A52" s="10" t="e">
        <f>#REF!</f>
        <v>#REF!</v>
      </c>
      <c r="B52" s="10" t="e">
        <f>#REF!</f>
        <v>#REF!</v>
      </c>
      <c r="C52" s="10" t="e">
        <f>#REF!</f>
        <v>#REF!</v>
      </c>
      <c r="D52" s="86" t="s">
        <v>92</v>
      </c>
      <c r="E52" s="87">
        <f>'План мес'!E47</f>
        <v>0</v>
      </c>
      <c r="F52" s="87" t="e">
        <f>#REF!</f>
        <v>#REF!</v>
      </c>
      <c r="G52" s="87" t="e">
        <f>#REF!</f>
        <v>#REF!</v>
      </c>
      <c r="H52" s="36" t="e">
        <f t="shared" si="7"/>
        <v>#REF!</v>
      </c>
      <c r="I52" s="62"/>
      <c r="J52" s="71">
        <v>1000</v>
      </c>
      <c r="K52" s="72"/>
      <c r="L52" s="50" t="e">
        <f t="shared" si="4"/>
        <v>#REF!</v>
      </c>
      <c r="M52" s="50" t="e">
        <f t="shared" si="5"/>
        <v>#REF!</v>
      </c>
      <c r="N52" s="50" t="e">
        <f t="shared" si="1"/>
        <v>#REF!</v>
      </c>
      <c r="O52" s="77"/>
    </row>
    <row r="53" spans="1:15" ht="57.75" hidden="1" customHeight="1">
      <c r="A53" s="10" t="e">
        <f>#REF!</f>
        <v>#REF!</v>
      </c>
      <c r="B53" s="10" t="e">
        <f>#REF!</f>
        <v>#REF!</v>
      </c>
      <c r="C53" s="10" t="e">
        <f>#REF!</f>
        <v>#REF!</v>
      </c>
      <c r="D53" s="86" t="s">
        <v>92</v>
      </c>
      <c r="E53" s="87">
        <f>'План мес'!E48</f>
        <v>0</v>
      </c>
      <c r="F53" s="87" t="e">
        <f>#REF!</f>
        <v>#REF!</v>
      </c>
      <c r="G53" s="87" t="e">
        <f>#REF!</f>
        <v>#REF!</v>
      </c>
      <c r="H53" s="36" t="e">
        <f t="shared" si="7"/>
        <v>#REF!</v>
      </c>
      <c r="I53" s="62"/>
      <c r="J53" s="71">
        <v>1000</v>
      </c>
      <c r="K53" s="72"/>
      <c r="L53" s="50" t="e">
        <f t="shared" si="4"/>
        <v>#REF!</v>
      </c>
      <c r="M53" s="50" t="e">
        <f t="shared" si="5"/>
        <v>#REF!</v>
      </c>
      <c r="N53" s="50" t="e">
        <f t="shared" si="1"/>
        <v>#REF!</v>
      </c>
      <c r="O53" s="77"/>
    </row>
    <row r="54" spans="1:15" ht="57.75" hidden="1" customHeight="1">
      <c r="A54" s="10" t="e">
        <f>#REF!</f>
        <v>#REF!</v>
      </c>
      <c r="B54" s="10" t="e">
        <f>#REF!</f>
        <v>#REF!</v>
      </c>
      <c r="C54" s="10" t="e">
        <f>#REF!</f>
        <v>#REF!</v>
      </c>
      <c r="D54" s="86" t="s">
        <v>92</v>
      </c>
      <c r="E54" s="87">
        <f>'План мес'!E49</f>
        <v>0</v>
      </c>
      <c r="F54" s="87" t="e">
        <f>#REF!</f>
        <v>#REF!</v>
      </c>
      <c r="G54" s="87" t="e">
        <f>#REF!</f>
        <v>#REF!</v>
      </c>
      <c r="H54" s="36" t="e">
        <f t="shared" si="7"/>
        <v>#REF!</v>
      </c>
      <c r="I54" s="62"/>
      <c r="J54" s="71">
        <v>1000</v>
      </c>
      <c r="K54" s="72"/>
      <c r="L54" s="50" t="e">
        <f t="shared" si="4"/>
        <v>#REF!</v>
      </c>
      <c r="M54" s="50" t="e">
        <f t="shared" si="5"/>
        <v>#REF!</v>
      </c>
      <c r="N54" s="50" t="e">
        <f t="shared" si="1"/>
        <v>#REF!</v>
      </c>
      <c r="O54" s="77"/>
    </row>
    <row r="55" spans="1:15" ht="57.75" hidden="1" customHeight="1">
      <c r="A55" s="10" t="e">
        <f>#REF!</f>
        <v>#REF!</v>
      </c>
      <c r="B55" s="10" t="e">
        <f>#REF!</f>
        <v>#REF!</v>
      </c>
      <c r="C55" s="10" t="e">
        <f>#REF!</f>
        <v>#REF!</v>
      </c>
      <c r="D55" s="86" t="s">
        <v>92</v>
      </c>
      <c r="E55" s="87">
        <f>'План мес'!E50</f>
        <v>0</v>
      </c>
      <c r="F55" s="87" t="e">
        <f>#REF!</f>
        <v>#REF!</v>
      </c>
      <c r="G55" s="87" t="e">
        <f>#REF!</f>
        <v>#REF!</v>
      </c>
      <c r="H55" s="36" t="e">
        <f t="shared" si="7"/>
        <v>#REF!</v>
      </c>
      <c r="I55" s="62"/>
      <c r="J55" s="71">
        <v>1000</v>
      </c>
      <c r="K55" s="72"/>
      <c r="L55" s="50" t="e">
        <f t="shared" si="4"/>
        <v>#REF!</v>
      </c>
      <c r="M55" s="50" t="e">
        <f t="shared" si="5"/>
        <v>#REF!</v>
      </c>
      <c r="N55" s="50" t="e">
        <f t="shared" si="1"/>
        <v>#REF!</v>
      </c>
      <c r="O55" s="77"/>
    </row>
    <row r="56" spans="1:15" ht="57.75" hidden="1" customHeight="1">
      <c r="A56" s="10" t="e">
        <f>#REF!</f>
        <v>#REF!</v>
      </c>
      <c r="B56" s="10" t="e">
        <f>#REF!</f>
        <v>#REF!</v>
      </c>
      <c r="C56" s="10" t="e">
        <f>#REF!</f>
        <v>#REF!</v>
      </c>
      <c r="D56" s="86" t="s">
        <v>92</v>
      </c>
      <c r="E56" s="87">
        <f>'План мес'!E51</f>
        <v>0</v>
      </c>
      <c r="F56" s="87" t="e">
        <f>#REF!</f>
        <v>#REF!</v>
      </c>
      <c r="G56" s="87" t="e">
        <f>#REF!</f>
        <v>#REF!</v>
      </c>
      <c r="H56" s="36" t="e">
        <f t="shared" si="7"/>
        <v>#REF!</v>
      </c>
      <c r="I56" s="62"/>
      <c r="J56" s="71">
        <v>1000</v>
      </c>
      <c r="K56" s="72"/>
      <c r="L56" s="50" t="e">
        <f t="shared" si="4"/>
        <v>#REF!</v>
      </c>
      <c r="M56" s="50" t="e">
        <f t="shared" si="5"/>
        <v>#REF!</v>
      </c>
      <c r="N56" s="50" t="e">
        <f t="shared" si="1"/>
        <v>#REF!</v>
      </c>
      <c r="O56" s="77"/>
    </row>
    <row r="57" spans="1:15" s="7" customFormat="1" ht="31.5" hidden="1" customHeight="1">
      <c r="A57" s="10" t="e">
        <f>#REF!</f>
        <v>#REF!</v>
      </c>
      <c r="B57" s="10" t="e">
        <f>#REF!</f>
        <v>#REF!</v>
      </c>
      <c r="C57" s="10" t="e">
        <f>#REF!</f>
        <v>#REF!</v>
      </c>
      <c r="D57" s="86" t="s">
        <v>54</v>
      </c>
      <c r="E57" s="87">
        <f>'План мес'!E52</f>
        <v>6000</v>
      </c>
      <c r="F57" s="87" t="e">
        <f>#REF!</f>
        <v>#REF!</v>
      </c>
      <c r="G57" s="87" t="e">
        <f>#REF!</f>
        <v>#REF!</v>
      </c>
      <c r="H57" s="36" t="e">
        <f t="shared" si="7"/>
        <v>#REF!</v>
      </c>
      <c r="I57" s="62" t="e">
        <f>F57/E57*100</f>
        <v>#REF!</v>
      </c>
      <c r="J57" s="71">
        <v>1000</v>
      </c>
      <c r="K57" s="72">
        <f t="shared" ref="K57:K64" si="9">E57/J57</f>
        <v>6</v>
      </c>
      <c r="L57" s="50" t="e">
        <f t="shared" si="4"/>
        <v>#REF!</v>
      </c>
      <c r="M57" s="50" t="e">
        <f t="shared" si="5"/>
        <v>#REF!</v>
      </c>
      <c r="N57" s="50" t="e">
        <f t="shared" si="1"/>
        <v>#REF!</v>
      </c>
      <c r="O57" s="77"/>
    </row>
    <row r="58" spans="1:15" s="7" customFormat="1" ht="31.5" hidden="1" customHeight="1">
      <c r="A58" s="10" t="e">
        <f>#REF!</f>
        <v>#REF!</v>
      </c>
      <c r="B58" s="10" t="e">
        <f>#REF!</f>
        <v>#REF!</v>
      </c>
      <c r="C58" s="10" t="e">
        <f>#REF!</f>
        <v>#REF!</v>
      </c>
      <c r="D58" s="86" t="s">
        <v>214</v>
      </c>
      <c r="E58" s="87"/>
      <c r="F58" s="87" t="e">
        <f>#REF!</f>
        <v>#REF!</v>
      </c>
      <c r="G58" s="87" t="e">
        <f>#REF!</f>
        <v>#REF!</v>
      </c>
      <c r="H58" s="36" t="e">
        <f t="shared" si="7"/>
        <v>#REF!</v>
      </c>
      <c r="I58" s="62"/>
      <c r="J58" s="71">
        <v>1000</v>
      </c>
      <c r="K58" s="72"/>
      <c r="L58" s="50" t="e">
        <f t="shared" si="4"/>
        <v>#REF!</v>
      </c>
      <c r="M58" s="50" t="e">
        <f t="shared" si="5"/>
        <v>#REF!</v>
      </c>
      <c r="N58" s="50" t="e">
        <f t="shared" si="1"/>
        <v>#REF!</v>
      </c>
      <c r="O58" s="77"/>
    </row>
    <row r="59" spans="1:15" s="7" customFormat="1" ht="24.75" customHeight="1">
      <c r="A59" s="119"/>
      <c r="B59" s="119"/>
      <c r="C59" s="113" t="s">
        <v>79</v>
      </c>
      <c r="D59" s="120" t="s">
        <v>80</v>
      </c>
      <c r="E59" s="78">
        <f>E60+E61+E62</f>
        <v>138000</v>
      </c>
      <c r="F59" s="78" t="e">
        <f>F60+F61+F62</f>
        <v>#REF!</v>
      </c>
      <c r="G59" s="78" t="e">
        <f>G60+G61+G62</f>
        <v>#REF!</v>
      </c>
      <c r="H59" s="78" t="e">
        <f>F59-E59</f>
        <v>#REF!</v>
      </c>
      <c r="I59" s="76" t="e">
        <f>F59/E59*100</f>
        <v>#REF!</v>
      </c>
      <c r="J59" s="71">
        <v>1000</v>
      </c>
      <c r="K59" s="117">
        <f t="shared" si="9"/>
        <v>138</v>
      </c>
      <c r="L59" s="118" t="e">
        <f t="shared" si="4"/>
        <v>#REF!</v>
      </c>
      <c r="M59" s="118" t="e">
        <f t="shared" si="5"/>
        <v>#REF!</v>
      </c>
      <c r="N59" s="118" t="e">
        <f>H59/J59</f>
        <v>#REF!</v>
      </c>
      <c r="O59" s="118" t="e">
        <f>I59</f>
        <v>#REF!</v>
      </c>
    </row>
    <row r="60" spans="1:15" s="7" customFormat="1" ht="31.5" hidden="1" customHeight="1">
      <c r="A60" s="10" t="e">
        <f>#REF!</f>
        <v>#REF!</v>
      </c>
      <c r="B60" s="10" t="e">
        <f>#REF!</f>
        <v>#REF!</v>
      </c>
      <c r="C60" s="10" t="e">
        <f>#REF!</f>
        <v>#REF!</v>
      </c>
      <c r="D60" s="86" t="s">
        <v>94</v>
      </c>
      <c r="E60" s="87">
        <f>'План мес'!E54</f>
        <v>138000</v>
      </c>
      <c r="F60" s="87" t="e">
        <f>#REF!</f>
        <v>#REF!</v>
      </c>
      <c r="G60" s="87" t="e">
        <f>#REF!</f>
        <v>#REF!</v>
      </c>
      <c r="H60" s="36" t="e">
        <f>F60-E60</f>
        <v>#REF!</v>
      </c>
      <c r="I60" s="62" t="e">
        <f>F60/E60*100</f>
        <v>#REF!</v>
      </c>
      <c r="J60" s="71">
        <v>1000</v>
      </c>
      <c r="K60" s="72">
        <f t="shared" si="9"/>
        <v>138</v>
      </c>
      <c r="L60" s="50" t="e">
        <f t="shared" si="4"/>
        <v>#REF!</v>
      </c>
      <c r="M60" s="50" t="e">
        <f t="shared" si="5"/>
        <v>#REF!</v>
      </c>
      <c r="N60" s="50" t="e">
        <f t="shared" si="1"/>
        <v>#REF!</v>
      </c>
      <c r="O60" s="118" t="e">
        <f t="shared" ref="O60:O68" si="10">I60</f>
        <v>#REF!</v>
      </c>
    </row>
    <row r="61" spans="1:15" s="7" customFormat="1" ht="47.25" hidden="1" customHeight="1">
      <c r="A61" s="10" t="e">
        <f>#REF!</f>
        <v>#REF!</v>
      </c>
      <c r="B61" s="10" t="e">
        <f>#REF!</f>
        <v>#REF!</v>
      </c>
      <c r="C61" s="10" t="e">
        <f>#REF!</f>
        <v>#REF!</v>
      </c>
      <c r="D61" s="86" t="s">
        <v>93</v>
      </c>
      <c r="E61" s="87">
        <f>'План мес'!E55</f>
        <v>0</v>
      </c>
      <c r="F61" s="87" t="e">
        <f>#REF!</f>
        <v>#REF!</v>
      </c>
      <c r="G61" s="87" t="e">
        <f>#REF!</f>
        <v>#REF!</v>
      </c>
      <c r="H61" s="36" t="e">
        <f t="shared" ref="H61:H72" si="11">F61-E61</f>
        <v>#REF!</v>
      </c>
      <c r="I61" s="62"/>
      <c r="J61" s="71">
        <v>1000</v>
      </c>
      <c r="K61" s="72">
        <f t="shared" si="9"/>
        <v>0</v>
      </c>
      <c r="L61" s="50" t="e">
        <f t="shared" si="4"/>
        <v>#REF!</v>
      </c>
      <c r="M61" s="50" t="e">
        <f t="shared" si="5"/>
        <v>#REF!</v>
      </c>
      <c r="N61" s="50" t="e">
        <f t="shared" si="1"/>
        <v>#REF!</v>
      </c>
      <c r="O61" s="118">
        <f t="shared" si="10"/>
        <v>0</v>
      </c>
    </row>
    <row r="62" spans="1:15" s="7" customFormat="1" ht="47.25" hidden="1" customHeight="1">
      <c r="A62" s="10" t="e">
        <f>#REF!</f>
        <v>#REF!</v>
      </c>
      <c r="B62" s="10" t="e">
        <f>#REF!</f>
        <v>#REF!</v>
      </c>
      <c r="C62" s="10" t="e">
        <f>#REF!</f>
        <v>#REF!</v>
      </c>
      <c r="D62" s="86" t="s">
        <v>93</v>
      </c>
      <c r="E62" s="87"/>
      <c r="F62" s="87" t="e">
        <f>#REF!</f>
        <v>#REF!</v>
      </c>
      <c r="G62" s="87" t="e">
        <f>#REF!</f>
        <v>#REF!</v>
      </c>
      <c r="H62" s="36" t="e">
        <f t="shared" si="11"/>
        <v>#REF!</v>
      </c>
      <c r="I62" s="62"/>
      <c r="J62" s="71">
        <v>1000</v>
      </c>
      <c r="K62" s="72">
        <f t="shared" si="9"/>
        <v>0</v>
      </c>
      <c r="L62" s="50" t="e">
        <f t="shared" si="4"/>
        <v>#REF!</v>
      </c>
      <c r="M62" s="50" t="e">
        <f t="shared" si="5"/>
        <v>#REF!</v>
      </c>
      <c r="N62" s="50" t="e">
        <f t="shared" si="1"/>
        <v>#REF!</v>
      </c>
      <c r="O62" s="118">
        <f t="shared" si="10"/>
        <v>0</v>
      </c>
    </row>
    <row r="63" spans="1:15" s="168" customFormat="1" ht="25.5" customHeight="1">
      <c r="A63" s="113"/>
      <c r="B63" s="113"/>
      <c r="C63" s="113" t="s">
        <v>265</v>
      </c>
      <c r="D63" s="166" t="s">
        <v>264</v>
      </c>
      <c r="E63" s="108">
        <f>E64+E65+E66+E67+E68+E69+E70+E71+E72</f>
        <v>872000</v>
      </c>
      <c r="F63" s="108" t="e">
        <f>F64+F65+F66+F67+F68+F69+F70+F71+F72</f>
        <v>#REF!</v>
      </c>
      <c r="G63" s="108" t="e">
        <f>G64+G65+G66+G67+G68+G69+G70+G71+G72</f>
        <v>#REF!</v>
      </c>
      <c r="H63" s="78" t="e">
        <f t="shared" si="11"/>
        <v>#REF!</v>
      </c>
      <c r="I63" s="76"/>
      <c r="J63" s="167">
        <v>1000</v>
      </c>
      <c r="K63" s="117">
        <f t="shared" si="9"/>
        <v>872</v>
      </c>
      <c r="L63" s="118" t="e">
        <f t="shared" si="4"/>
        <v>#REF!</v>
      </c>
      <c r="M63" s="118" t="e">
        <f t="shared" si="5"/>
        <v>#REF!</v>
      </c>
      <c r="N63" s="118" t="e">
        <f t="shared" si="1"/>
        <v>#REF!</v>
      </c>
      <c r="O63" s="118">
        <f t="shared" si="10"/>
        <v>0</v>
      </c>
    </row>
    <row r="64" spans="1:15" s="7" customFormat="1" ht="47.25" hidden="1" customHeight="1">
      <c r="A64" s="10" t="e">
        <f>#REF!</f>
        <v>#REF!</v>
      </c>
      <c r="B64" s="10" t="e">
        <f>#REF!</f>
        <v>#REF!</v>
      </c>
      <c r="C64" s="10" t="e">
        <f>#REF!</f>
        <v>#REF!</v>
      </c>
      <c r="D64" s="86" t="s">
        <v>95</v>
      </c>
      <c r="E64" s="87">
        <f>'План мес'!E57</f>
        <v>118000</v>
      </c>
      <c r="F64" s="87" t="e">
        <f>#REF!</f>
        <v>#REF!</v>
      </c>
      <c r="G64" s="87" t="e">
        <f>#REF!</f>
        <v>#REF!</v>
      </c>
      <c r="H64" s="36" t="e">
        <f t="shared" si="11"/>
        <v>#REF!</v>
      </c>
      <c r="I64" s="62" t="e">
        <f>F64/E64*100</f>
        <v>#REF!</v>
      </c>
      <c r="J64" s="71">
        <v>1000</v>
      </c>
      <c r="K64" s="72">
        <f t="shared" si="9"/>
        <v>118</v>
      </c>
      <c r="L64" s="50" t="e">
        <f t="shared" si="4"/>
        <v>#REF!</v>
      </c>
      <c r="M64" s="50" t="e">
        <f t="shared" si="5"/>
        <v>#REF!</v>
      </c>
      <c r="N64" s="50" t="e">
        <f t="shared" si="1"/>
        <v>#REF!</v>
      </c>
      <c r="O64" s="118" t="e">
        <f t="shared" si="10"/>
        <v>#REF!</v>
      </c>
    </row>
    <row r="65" spans="1:15" s="7" customFormat="1" ht="47.25" hidden="1" customHeight="1">
      <c r="A65" s="10" t="e">
        <f>#REF!</f>
        <v>#REF!</v>
      </c>
      <c r="B65" s="10" t="e">
        <f>#REF!</f>
        <v>#REF!</v>
      </c>
      <c r="C65" s="10" t="e">
        <f>#REF!</f>
        <v>#REF!</v>
      </c>
      <c r="D65" s="86" t="s">
        <v>95</v>
      </c>
      <c r="E65" s="87">
        <f>'План мес'!E58</f>
        <v>0</v>
      </c>
      <c r="F65" s="87" t="e">
        <f>#REF!</f>
        <v>#REF!</v>
      </c>
      <c r="G65" s="87" t="e">
        <f>#REF!</f>
        <v>#REF!</v>
      </c>
      <c r="H65" s="36" t="e">
        <f t="shared" si="11"/>
        <v>#REF!</v>
      </c>
      <c r="I65" s="62"/>
      <c r="J65" s="71">
        <v>1000</v>
      </c>
      <c r="K65" s="72"/>
      <c r="L65" s="50" t="e">
        <f t="shared" si="4"/>
        <v>#REF!</v>
      </c>
      <c r="M65" s="50" t="e">
        <f t="shared" si="5"/>
        <v>#REF!</v>
      </c>
      <c r="N65" s="50" t="e">
        <f t="shared" si="1"/>
        <v>#REF!</v>
      </c>
      <c r="O65" s="118">
        <f t="shared" si="10"/>
        <v>0</v>
      </c>
    </row>
    <row r="66" spans="1:15" s="7" customFormat="1" ht="47.25" hidden="1" customHeight="1">
      <c r="A66" s="10"/>
      <c r="B66" s="10" t="e">
        <f>#REF!</f>
        <v>#REF!</v>
      </c>
      <c r="C66" s="10" t="e">
        <f>#REF!</f>
        <v>#REF!</v>
      </c>
      <c r="D66" s="86" t="s">
        <v>95</v>
      </c>
      <c r="E66" s="87">
        <f>'План мес'!E59</f>
        <v>0</v>
      </c>
      <c r="F66" s="87"/>
      <c r="G66" s="87"/>
      <c r="H66" s="36"/>
      <c r="I66" s="62"/>
      <c r="J66" s="71"/>
      <c r="K66" s="72"/>
      <c r="L66" s="50"/>
      <c r="M66" s="50"/>
      <c r="N66" s="50"/>
      <c r="O66" s="118"/>
    </row>
    <row r="67" spans="1:15" s="7" customFormat="1" ht="47.25" hidden="1" customHeight="1">
      <c r="A67" s="10" t="e">
        <f>#REF!</f>
        <v>#REF!</v>
      </c>
      <c r="B67" s="10" t="e">
        <f>#REF!</f>
        <v>#REF!</v>
      </c>
      <c r="C67" s="10" t="e">
        <f>#REF!</f>
        <v>#REF!</v>
      </c>
      <c r="D67" s="86" t="s">
        <v>95</v>
      </c>
      <c r="E67" s="87"/>
      <c r="F67" s="87" t="e">
        <f>#REF!</f>
        <v>#REF!</v>
      </c>
      <c r="G67" s="87" t="e">
        <f>#REF!</f>
        <v>#REF!</v>
      </c>
      <c r="H67" s="36" t="e">
        <f t="shared" si="11"/>
        <v>#REF!</v>
      </c>
      <c r="I67" s="62"/>
      <c r="J67" s="71">
        <v>1000</v>
      </c>
      <c r="K67" s="72"/>
      <c r="L67" s="50" t="e">
        <f t="shared" si="4"/>
        <v>#REF!</v>
      </c>
      <c r="M67" s="50" t="e">
        <f t="shared" si="5"/>
        <v>#REF!</v>
      </c>
      <c r="N67" s="50" t="e">
        <f t="shared" si="1"/>
        <v>#REF!</v>
      </c>
      <c r="O67" s="118">
        <f t="shared" si="10"/>
        <v>0</v>
      </c>
    </row>
    <row r="68" spans="1:15" s="7" customFormat="1" ht="47.25" hidden="1" customHeight="1">
      <c r="A68" s="10" t="e">
        <f>#REF!</f>
        <v>#REF!</v>
      </c>
      <c r="B68" s="10" t="e">
        <f>#REF!</f>
        <v>#REF!</v>
      </c>
      <c r="C68" s="10" t="e">
        <f>#REF!</f>
        <v>#REF!</v>
      </c>
      <c r="D68" s="86" t="s">
        <v>95</v>
      </c>
      <c r="E68" s="87"/>
      <c r="F68" s="87" t="e">
        <f>#REF!</f>
        <v>#REF!</v>
      </c>
      <c r="G68" s="87" t="e">
        <f>#REF!</f>
        <v>#REF!</v>
      </c>
      <c r="H68" s="36" t="e">
        <f t="shared" si="11"/>
        <v>#REF!</v>
      </c>
      <c r="I68" s="62"/>
      <c r="J68" s="71">
        <v>1000</v>
      </c>
      <c r="K68" s="72"/>
      <c r="L68" s="50" t="e">
        <f t="shared" si="4"/>
        <v>#REF!</v>
      </c>
      <c r="M68" s="50" t="e">
        <f t="shared" si="5"/>
        <v>#REF!</v>
      </c>
      <c r="N68" s="50" t="e">
        <f t="shared" si="1"/>
        <v>#REF!</v>
      </c>
      <c r="O68" s="118">
        <f t="shared" si="10"/>
        <v>0</v>
      </c>
    </row>
    <row r="69" spans="1:15" s="7" customFormat="1" ht="94.5" hidden="1">
      <c r="A69" s="10" t="e">
        <f>#REF!</f>
        <v>#REF!</v>
      </c>
      <c r="B69" s="10" t="e">
        <f>#REF!</f>
        <v>#REF!</v>
      </c>
      <c r="C69" s="10" t="e">
        <f>#REF!</f>
        <v>#REF!</v>
      </c>
      <c r="D69" s="86" t="s">
        <v>96</v>
      </c>
      <c r="E69" s="87">
        <f>'План мес'!E61</f>
        <v>754000</v>
      </c>
      <c r="F69" s="87" t="e">
        <f>#REF!</f>
        <v>#REF!</v>
      </c>
      <c r="G69" s="87" t="e">
        <f>#REF!</f>
        <v>#REF!</v>
      </c>
      <c r="H69" s="36" t="e">
        <f t="shared" si="11"/>
        <v>#REF!</v>
      </c>
      <c r="I69" s="62" t="e">
        <f>F69/E69*100</f>
        <v>#REF!</v>
      </c>
      <c r="J69" s="71">
        <v>1000</v>
      </c>
      <c r="K69" s="72">
        <f t="shared" ref="K69:K139" si="12">E69/J69</f>
        <v>754</v>
      </c>
      <c r="L69" s="50" t="e">
        <f t="shared" si="4"/>
        <v>#REF!</v>
      </c>
      <c r="M69" s="50" t="e">
        <f t="shared" si="5"/>
        <v>#REF!</v>
      </c>
      <c r="N69" s="50" t="e">
        <f t="shared" si="1"/>
        <v>#REF!</v>
      </c>
      <c r="O69" s="77"/>
    </row>
    <row r="70" spans="1:15" s="7" customFormat="1" ht="94.5" hidden="1">
      <c r="A70" s="10" t="e">
        <f>#REF!</f>
        <v>#REF!</v>
      </c>
      <c r="B70" s="10" t="e">
        <f>#REF!</f>
        <v>#REF!</v>
      </c>
      <c r="C70" s="10" t="e">
        <f>#REF!</f>
        <v>#REF!</v>
      </c>
      <c r="D70" s="86" t="s">
        <v>96</v>
      </c>
      <c r="E70" s="87">
        <f>'План мес'!E62</f>
        <v>0</v>
      </c>
      <c r="F70" s="87" t="e">
        <f>#REF!</f>
        <v>#REF!</v>
      </c>
      <c r="G70" s="87" t="e">
        <f>#REF!</f>
        <v>#REF!</v>
      </c>
      <c r="H70" s="36" t="e">
        <f t="shared" si="11"/>
        <v>#REF!</v>
      </c>
      <c r="I70" s="62"/>
      <c r="J70" s="71">
        <v>1000</v>
      </c>
      <c r="K70" s="72">
        <f t="shared" si="12"/>
        <v>0</v>
      </c>
      <c r="L70" s="50" t="e">
        <f t="shared" si="4"/>
        <v>#REF!</v>
      </c>
      <c r="M70" s="50" t="e">
        <f t="shared" si="5"/>
        <v>#REF!</v>
      </c>
      <c r="N70" s="50" t="e">
        <f t="shared" si="1"/>
        <v>#REF!</v>
      </c>
      <c r="O70" s="77"/>
    </row>
    <row r="71" spans="1:15" s="7" customFormat="1" ht="94.5" hidden="1">
      <c r="A71" s="10" t="e">
        <f>#REF!</f>
        <v>#REF!</v>
      </c>
      <c r="B71" s="10" t="e">
        <f>#REF!</f>
        <v>#REF!</v>
      </c>
      <c r="C71" s="10" t="e">
        <f>#REF!</f>
        <v>#REF!</v>
      </c>
      <c r="D71" s="86" t="s">
        <v>96</v>
      </c>
      <c r="E71" s="87"/>
      <c r="F71" s="87" t="e">
        <f>#REF!</f>
        <v>#REF!</v>
      </c>
      <c r="G71" s="87" t="e">
        <f>#REF!</f>
        <v>#REF!</v>
      </c>
      <c r="H71" s="36" t="e">
        <f t="shared" si="11"/>
        <v>#REF!</v>
      </c>
      <c r="I71" s="62"/>
      <c r="J71" s="71">
        <v>1000</v>
      </c>
      <c r="K71" s="72">
        <f t="shared" si="12"/>
        <v>0</v>
      </c>
      <c r="L71" s="50" t="e">
        <f t="shared" si="4"/>
        <v>#REF!</v>
      </c>
      <c r="M71" s="50" t="e">
        <f t="shared" si="5"/>
        <v>#REF!</v>
      </c>
      <c r="N71" s="50" t="e">
        <f t="shared" si="1"/>
        <v>#REF!</v>
      </c>
      <c r="O71" s="77"/>
    </row>
    <row r="72" spans="1:15" s="7" customFormat="1" ht="94.5" hidden="1">
      <c r="A72" s="10" t="e">
        <f>#REF!</f>
        <v>#REF!</v>
      </c>
      <c r="B72" s="10" t="e">
        <f>#REF!</f>
        <v>#REF!</v>
      </c>
      <c r="C72" s="10" t="e">
        <f>#REF!</f>
        <v>#REF!</v>
      </c>
      <c r="D72" s="86" t="s">
        <v>96</v>
      </c>
      <c r="E72" s="87"/>
      <c r="F72" s="87" t="e">
        <f>#REF!</f>
        <v>#REF!</v>
      </c>
      <c r="G72" s="87" t="e">
        <f>#REF!</f>
        <v>#REF!</v>
      </c>
      <c r="H72" s="36" t="e">
        <f t="shared" si="11"/>
        <v>#REF!</v>
      </c>
      <c r="I72" s="62"/>
      <c r="J72" s="71">
        <v>1000</v>
      </c>
      <c r="K72" s="72"/>
      <c r="L72" s="50" t="e">
        <f t="shared" si="4"/>
        <v>#REF!</v>
      </c>
      <c r="M72" s="50" t="e">
        <f t="shared" si="5"/>
        <v>#REF!</v>
      </c>
      <c r="N72" s="50" t="e">
        <f t="shared" si="1"/>
        <v>#REF!</v>
      </c>
      <c r="O72" s="77"/>
    </row>
    <row r="73" spans="1:15" s="7" customFormat="1" ht="19.5" customHeight="1">
      <c r="A73" s="119"/>
      <c r="B73" s="113"/>
      <c r="C73" s="113" t="s">
        <v>15</v>
      </c>
      <c r="D73" s="121" t="s">
        <v>16</v>
      </c>
      <c r="E73" s="78">
        <f>E74+E77</f>
        <v>343000</v>
      </c>
      <c r="F73" s="78" t="e">
        <f>F74+F77+F75+F76+F78</f>
        <v>#REF!</v>
      </c>
      <c r="G73" s="78" t="e">
        <f>G74+G77+G75+G76+G78</f>
        <v>#REF!</v>
      </c>
      <c r="H73" s="78" t="e">
        <f>F73-E73</f>
        <v>#REF!</v>
      </c>
      <c r="I73" s="76" t="e">
        <f>F73/E73*100</f>
        <v>#REF!</v>
      </c>
      <c r="J73" s="71">
        <v>1000</v>
      </c>
      <c r="K73" s="117">
        <f t="shared" si="12"/>
        <v>343</v>
      </c>
      <c r="L73" s="118" t="e">
        <f t="shared" si="4"/>
        <v>#REF!</v>
      </c>
      <c r="M73" s="118" t="e">
        <f t="shared" si="5"/>
        <v>#REF!</v>
      </c>
      <c r="N73" s="118" t="e">
        <f>H73/J73</f>
        <v>#REF!</v>
      </c>
      <c r="O73" s="118" t="e">
        <f>I73</f>
        <v>#REF!</v>
      </c>
    </row>
    <row r="74" spans="1:15" s="7" customFormat="1" ht="47.25" hidden="1" customHeight="1">
      <c r="A74" s="10" t="e">
        <f>#REF!</f>
        <v>#REF!</v>
      </c>
      <c r="B74" s="10" t="e">
        <f>#REF!</f>
        <v>#REF!</v>
      </c>
      <c r="C74" s="10" t="e">
        <f>#REF!</f>
        <v>#REF!</v>
      </c>
      <c r="D74" s="86" t="s">
        <v>97</v>
      </c>
      <c r="E74" s="87">
        <f>'План мес'!E65</f>
        <v>324000</v>
      </c>
      <c r="F74" s="87" t="e">
        <f>#REF!</f>
        <v>#REF!</v>
      </c>
      <c r="G74" s="87" t="e">
        <f>#REF!</f>
        <v>#REF!</v>
      </c>
      <c r="H74" s="36" t="e">
        <f t="shared" ref="H74:H94" si="13">F74-E74</f>
        <v>#REF!</v>
      </c>
      <c r="I74" s="62" t="e">
        <f>F74/E74*100</f>
        <v>#REF!</v>
      </c>
      <c r="J74" s="71">
        <v>1000</v>
      </c>
      <c r="K74" s="72">
        <f t="shared" si="12"/>
        <v>324</v>
      </c>
      <c r="L74" s="50" t="e">
        <f t="shared" si="4"/>
        <v>#REF!</v>
      </c>
      <c r="M74" s="50" t="e">
        <f t="shared" si="5"/>
        <v>#REF!</v>
      </c>
      <c r="N74" s="50" t="e">
        <f t="shared" si="1"/>
        <v>#REF!</v>
      </c>
      <c r="O74" s="77"/>
    </row>
    <row r="75" spans="1:15" s="7" customFormat="1" ht="47.25" hidden="1" customHeight="1">
      <c r="A75" s="10" t="e">
        <f>#REF!</f>
        <v>#REF!</v>
      </c>
      <c r="B75" s="10" t="e">
        <f>#REF!</f>
        <v>#REF!</v>
      </c>
      <c r="C75" s="10" t="e">
        <f>#REF!</f>
        <v>#REF!</v>
      </c>
      <c r="D75" s="86" t="s">
        <v>97</v>
      </c>
      <c r="E75" s="87">
        <f>'План мес'!E66</f>
        <v>0</v>
      </c>
      <c r="F75" s="87" t="e">
        <f>#REF!</f>
        <v>#REF!</v>
      </c>
      <c r="G75" s="87" t="e">
        <f>#REF!</f>
        <v>#REF!</v>
      </c>
      <c r="H75" s="36" t="e">
        <f t="shared" si="13"/>
        <v>#REF!</v>
      </c>
      <c r="I75" s="62"/>
      <c r="J75" s="71">
        <v>1000</v>
      </c>
      <c r="K75" s="72">
        <f t="shared" si="12"/>
        <v>0</v>
      </c>
      <c r="L75" s="50" t="e">
        <f t="shared" si="4"/>
        <v>#REF!</v>
      </c>
      <c r="M75" s="50" t="e">
        <f t="shared" si="5"/>
        <v>#REF!</v>
      </c>
      <c r="N75" s="50" t="e">
        <f t="shared" si="1"/>
        <v>#REF!</v>
      </c>
      <c r="O75" s="77"/>
    </row>
    <row r="76" spans="1:15" s="7" customFormat="1" ht="47.25" hidden="1" customHeight="1">
      <c r="A76" s="10" t="e">
        <f>#REF!</f>
        <v>#REF!</v>
      </c>
      <c r="B76" s="10" t="e">
        <f>#REF!</f>
        <v>#REF!</v>
      </c>
      <c r="C76" s="10" t="e">
        <f>#REF!</f>
        <v>#REF!</v>
      </c>
      <c r="D76" s="86" t="s">
        <v>69</v>
      </c>
      <c r="E76" s="87"/>
      <c r="F76" s="87" t="e">
        <f>#REF!</f>
        <v>#REF!</v>
      </c>
      <c r="G76" s="87" t="e">
        <f>#REF!</f>
        <v>#REF!</v>
      </c>
      <c r="H76" s="36" t="e">
        <f t="shared" si="13"/>
        <v>#REF!</v>
      </c>
      <c r="I76" s="62"/>
      <c r="J76" s="71">
        <v>1000</v>
      </c>
      <c r="K76" s="72">
        <f t="shared" si="12"/>
        <v>0</v>
      </c>
      <c r="L76" s="50" t="e">
        <f t="shared" si="4"/>
        <v>#REF!</v>
      </c>
      <c r="M76" s="50" t="e">
        <f t="shared" si="5"/>
        <v>#REF!</v>
      </c>
      <c r="N76" s="50" t="e">
        <f t="shared" si="1"/>
        <v>#REF!</v>
      </c>
      <c r="O76" s="77"/>
    </row>
    <row r="77" spans="1:15" s="7" customFormat="1" ht="63" hidden="1" customHeight="1">
      <c r="A77" s="10" t="e">
        <f>#REF!</f>
        <v>#REF!</v>
      </c>
      <c r="B77" s="10" t="e">
        <f>#REF!</f>
        <v>#REF!</v>
      </c>
      <c r="C77" s="10" t="e">
        <f>#REF!</f>
        <v>#REF!</v>
      </c>
      <c r="D77" s="86" t="s">
        <v>69</v>
      </c>
      <c r="E77" s="87">
        <f>'План мес'!E68</f>
        <v>19000</v>
      </c>
      <c r="F77" s="87" t="e">
        <f>#REF!</f>
        <v>#REF!</v>
      </c>
      <c r="G77" s="87" t="e">
        <f>#REF!</f>
        <v>#REF!</v>
      </c>
      <c r="H77" s="36" t="e">
        <f t="shared" si="13"/>
        <v>#REF!</v>
      </c>
      <c r="I77" s="62" t="e">
        <f>F77/E77*100</f>
        <v>#REF!</v>
      </c>
      <c r="J77" s="71">
        <v>1000</v>
      </c>
      <c r="K77" s="72">
        <f t="shared" si="12"/>
        <v>19</v>
      </c>
      <c r="L77" s="50" t="e">
        <f t="shared" si="4"/>
        <v>#REF!</v>
      </c>
      <c r="M77" s="50" t="e">
        <f t="shared" si="5"/>
        <v>#REF!</v>
      </c>
      <c r="N77" s="50" t="e">
        <f t="shared" si="1"/>
        <v>#REF!</v>
      </c>
      <c r="O77" s="77"/>
    </row>
    <row r="78" spans="1:15" s="7" customFormat="1" ht="63" hidden="1" customHeight="1">
      <c r="A78" s="10" t="e">
        <f>#REF!</f>
        <v>#REF!</v>
      </c>
      <c r="B78" s="10" t="e">
        <f>#REF!</f>
        <v>#REF!</v>
      </c>
      <c r="C78" s="10" t="e">
        <f>#REF!</f>
        <v>#REF!</v>
      </c>
      <c r="D78" s="86" t="s">
        <v>69</v>
      </c>
      <c r="E78" s="87"/>
      <c r="F78" s="87" t="e">
        <f>#REF!</f>
        <v>#REF!</v>
      </c>
      <c r="G78" s="87" t="e">
        <f>#REF!</f>
        <v>#REF!</v>
      </c>
      <c r="H78" s="36" t="e">
        <f t="shared" si="13"/>
        <v>#REF!</v>
      </c>
      <c r="I78" s="62"/>
      <c r="J78" s="71">
        <v>1000</v>
      </c>
      <c r="K78" s="72">
        <f t="shared" si="12"/>
        <v>0</v>
      </c>
      <c r="L78" s="50" t="e">
        <f t="shared" si="4"/>
        <v>#REF!</v>
      </c>
      <c r="M78" s="50" t="e">
        <f t="shared" si="5"/>
        <v>#REF!</v>
      </c>
      <c r="N78" s="50" t="e">
        <f t="shared" si="1"/>
        <v>#REF!</v>
      </c>
      <c r="O78" s="77"/>
    </row>
    <row r="79" spans="1:15" s="7" customFormat="1" ht="20.25" customHeight="1">
      <c r="A79" s="119"/>
      <c r="B79" s="113"/>
      <c r="C79" s="113" t="s">
        <v>155</v>
      </c>
      <c r="D79" s="122" t="s">
        <v>51</v>
      </c>
      <c r="E79" s="78"/>
      <c r="F79" s="78" t="e">
        <f>F80+F82+F84+F81+F83</f>
        <v>#REF!</v>
      </c>
      <c r="G79" s="78" t="e">
        <f>G80+G82+G84+G81+G83</f>
        <v>#REF!</v>
      </c>
      <c r="H79" s="78" t="e">
        <f>F79-E79</f>
        <v>#REF!</v>
      </c>
      <c r="I79" s="76"/>
      <c r="J79" s="71">
        <v>1000</v>
      </c>
      <c r="K79" s="117">
        <f t="shared" si="12"/>
        <v>0</v>
      </c>
      <c r="L79" s="118" t="e">
        <f t="shared" si="4"/>
        <v>#REF!</v>
      </c>
      <c r="M79" s="118" t="e">
        <f t="shared" si="5"/>
        <v>#REF!</v>
      </c>
      <c r="N79" s="118" t="e">
        <f>H79/J79</f>
        <v>#REF!</v>
      </c>
      <c r="O79" s="118">
        <f>I79</f>
        <v>0</v>
      </c>
    </row>
    <row r="80" spans="1:15" s="7" customFormat="1" ht="54.75" hidden="1" customHeight="1">
      <c r="A80" s="10" t="e">
        <f>#REF!</f>
        <v>#REF!</v>
      </c>
      <c r="B80" s="10" t="e">
        <f>#REF!</f>
        <v>#REF!</v>
      </c>
      <c r="C80" s="10" t="e">
        <f>#REF!</f>
        <v>#REF!</v>
      </c>
      <c r="D80" s="86" t="s">
        <v>50</v>
      </c>
      <c r="E80" s="36"/>
      <c r="F80" s="36" t="e">
        <f>#REF!</f>
        <v>#REF!</v>
      </c>
      <c r="G80" s="36" t="e">
        <f>#REF!</f>
        <v>#REF!</v>
      </c>
      <c r="H80" s="36" t="e">
        <f t="shared" si="13"/>
        <v>#REF!</v>
      </c>
      <c r="I80" s="61"/>
      <c r="J80" s="105">
        <v>1000</v>
      </c>
      <c r="K80" s="72">
        <f t="shared" si="12"/>
        <v>0</v>
      </c>
      <c r="L80" s="50" t="e">
        <f t="shared" si="4"/>
        <v>#REF!</v>
      </c>
      <c r="M80" s="50" t="e">
        <f t="shared" si="5"/>
        <v>#REF!</v>
      </c>
      <c r="N80" s="50" t="e">
        <f t="shared" si="1"/>
        <v>#REF!</v>
      </c>
      <c r="O80" s="107"/>
    </row>
    <row r="81" spans="1:15" s="7" customFormat="1" ht="54.75" hidden="1" customHeight="1">
      <c r="A81" s="10" t="e">
        <f>#REF!</f>
        <v>#REF!</v>
      </c>
      <c r="B81" s="10" t="e">
        <f>#REF!</f>
        <v>#REF!</v>
      </c>
      <c r="C81" s="10" t="e">
        <f>#REF!</f>
        <v>#REF!</v>
      </c>
      <c r="D81" s="86" t="s">
        <v>50</v>
      </c>
      <c r="E81" s="36"/>
      <c r="F81" s="36" t="e">
        <f>#REF!</f>
        <v>#REF!</v>
      </c>
      <c r="G81" s="36" t="e">
        <f>#REF!</f>
        <v>#REF!</v>
      </c>
      <c r="H81" s="36" t="e">
        <f t="shared" si="13"/>
        <v>#REF!</v>
      </c>
      <c r="I81" s="61"/>
      <c r="J81" s="105">
        <v>1000</v>
      </c>
      <c r="K81" s="72">
        <f t="shared" si="12"/>
        <v>0</v>
      </c>
      <c r="L81" s="50" t="e">
        <f t="shared" si="4"/>
        <v>#REF!</v>
      </c>
      <c r="M81" s="50" t="e">
        <f t="shared" si="5"/>
        <v>#REF!</v>
      </c>
      <c r="N81" s="50" t="e">
        <f t="shared" si="1"/>
        <v>#REF!</v>
      </c>
      <c r="O81" s="107"/>
    </row>
    <row r="82" spans="1:15" s="7" customFormat="1" ht="54.75" hidden="1" customHeight="1">
      <c r="A82" s="10" t="e">
        <f>#REF!</f>
        <v>#REF!</v>
      </c>
      <c r="B82" s="10" t="e">
        <f>#REF!</f>
        <v>#REF!</v>
      </c>
      <c r="C82" s="10" t="e">
        <f>#REF!</f>
        <v>#REF!</v>
      </c>
      <c r="D82" s="86" t="s">
        <v>50</v>
      </c>
      <c r="E82" s="36"/>
      <c r="F82" s="36" t="e">
        <f>#REF!</f>
        <v>#REF!</v>
      </c>
      <c r="G82" s="36" t="e">
        <f>#REF!</f>
        <v>#REF!</v>
      </c>
      <c r="H82" s="36" t="e">
        <f t="shared" si="13"/>
        <v>#REF!</v>
      </c>
      <c r="I82" s="61"/>
      <c r="J82" s="105">
        <v>1000</v>
      </c>
      <c r="K82" s="72"/>
      <c r="L82" s="50" t="e">
        <f>F82/J82</f>
        <v>#REF!</v>
      </c>
      <c r="M82" s="50" t="e">
        <f>G82/J82</f>
        <v>#REF!</v>
      </c>
      <c r="N82" s="50" t="e">
        <f>H82/J82</f>
        <v>#REF!</v>
      </c>
      <c r="O82" s="107"/>
    </row>
    <row r="83" spans="1:15" s="7" customFormat="1" ht="54.75" hidden="1" customHeight="1">
      <c r="A83" s="10" t="e">
        <f>#REF!</f>
        <v>#REF!</v>
      </c>
      <c r="B83" s="10" t="e">
        <f>#REF!</f>
        <v>#REF!</v>
      </c>
      <c r="C83" s="10" t="e">
        <f>#REF!</f>
        <v>#REF!</v>
      </c>
      <c r="D83" s="86" t="s">
        <v>50</v>
      </c>
      <c r="E83" s="36"/>
      <c r="F83" s="36" t="e">
        <f>#REF!</f>
        <v>#REF!</v>
      </c>
      <c r="G83" s="36" t="e">
        <f>#REF!</f>
        <v>#REF!</v>
      </c>
      <c r="H83" s="36" t="e">
        <f t="shared" si="13"/>
        <v>#REF!</v>
      </c>
      <c r="I83" s="61"/>
      <c r="J83" s="105">
        <v>1000</v>
      </c>
      <c r="K83" s="72"/>
      <c r="L83" s="50" t="e">
        <f>F83/J83</f>
        <v>#REF!</v>
      </c>
      <c r="M83" s="50" t="e">
        <f>G83/J83</f>
        <v>#REF!</v>
      </c>
      <c r="N83" s="50" t="e">
        <f>H83/J83</f>
        <v>#REF!</v>
      </c>
      <c r="O83" s="107"/>
    </row>
    <row r="84" spans="1:15" s="7" customFormat="1" ht="54.75" hidden="1" customHeight="1">
      <c r="A84" s="10" t="e">
        <f>#REF!</f>
        <v>#REF!</v>
      </c>
      <c r="B84" s="10" t="e">
        <f>#REF!</f>
        <v>#REF!</v>
      </c>
      <c r="C84" s="10" t="e">
        <f>#REF!</f>
        <v>#REF!</v>
      </c>
      <c r="D84" s="86" t="s">
        <v>217</v>
      </c>
      <c r="E84" s="36"/>
      <c r="F84" s="36" t="e">
        <f>#REF!</f>
        <v>#REF!</v>
      </c>
      <c r="G84" s="36" t="e">
        <f>#REF!</f>
        <v>#REF!</v>
      </c>
      <c r="H84" s="36" t="e">
        <f t="shared" si="13"/>
        <v>#REF!</v>
      </c>
      <c r="I84" s="61"/>
      <c r="J84" s="105">
        <v>1000</v>
      </c>
      <c r="K84" s="72"/>
      <c r="L84" s="50" t="e">
        <f>F84/J84</f>
        <v>#REF!</v>
      </c>
      <c r="M84" s="50" t="e">
        <f>G84/J84</f>
        <v>#REF!</v>
      </c>
      <c r="N84" s="50" t="e">
        <f>H84/J84</f>
        <v>#REF!</v>
      </c>
      <c r="O84" s="107"/>
    </row>
    <row r="85" spans="1:15" s="7" customFormat="1" ht="20.25" customHeight="1">
      <c r="A85" s="119"/>
      <c r="B85" s="113"/>
      <c r="C85" s="113" t="s">
        <v>17</v>
      </c>
      <c r="D85" s="121" t="s">
        <v>18</v>
      </c>
      <c r="E85" s="78">
        <f>E86+E87</f>
        <v>2146000</v>
      </c>
      <c r="F85" s="78" t="e">
        <f>F86+F87</f>
        <v>#REF!</v>
      </c>
      <c r="G85" s="78" t="e">
        <f>G86+G87</f>
        <v>#REF!</v>
      </c>
      <c r="H85" s="78" t="e">
        <f>F85-E85</f>
        <v>#REF!</v>
      </c>
      <c r="I85" s="76" t="e">
        <f>F85/E85*100</f>
        <v>#REF!</v>
      </c>
      <c r="J85" s="71">
        <v>1000</v>
      </c>
      <c r="K85" s="117">
        <f t="shared" si="12"/>
        <v>2146</v>
      </c>
      <c r="L85" s="118" t="e">
        <f t="shared" si="4"/>
        <v>#REF!</v>
      </c>
      <c r="M85" s="118" t="e">
        <f t="shared" si="5"/>
        <v>#REF!</v>
      </c>
      <c r="N85" s="118" t="e">
        <f>H85/J85</f>
        <v>#REF!</v>
      </c>
      <c r="O85" s="118" t="e">
        <f>I85</f>
        <v>#REF!</v>
      </c>
    </row>
    <row r="86" spans="1:15" s="7" customFormat="1" ht="47.25" hidden="1" customHeight="1">
      <c r="A86" s="10" t="e">
        <f>#REF!</f>
        <v>#REF!</v>
      </c>
      <c r="B86" s="10" t="e">
        <f>#REF!</f>
        <v>#REF!</v>
      </c>
      <c r="C86" s="10" t="e">
        <f>#REF!</f>
        <v>#REF!</v>
      </c>
      <c r="D86" s="92" t="s">
        <v>98</v>
      </c>
      <c r="E86" s="36">
        <f>'План мес'!E75</f>
        <v>413000</v>
      </c>
      <c r="F86" s="87" t="e">
        <f>#REF!</f>
        <v>#REF!</v>
      </c>
      <c r="G86" s="87" t="e">
        <f>#REF!</f>
        <v>#REF!</v>
      </c>
      <c r="H86" s="36" t="e">
        <f t="shared" si="13"/>
        <v>#REF!</v>
      </c>
      <c r="I86" s="62" t="e">
        <f t="shared" ref="I86:I94" si="14">F86/E86*100</f>
        <v>#REF!</v>
      </c>
      <c r="J86" s="71">
        <v>1000</v>
      </c>
      <c r="K86" s="72">
        <f t="shared" si="12"/>
        <v>413</v>
      </c>
      <c r="L86" s="50" t="e">
        <f t="shared" si="4"/>
        <v>#REF!</v>
      </c>
      <c r="M86" s="50" t="e">
        <f t="shared" si="5"/>
        <v>#REF!</v>
      </c>
      <c r="N86" s="50" t="e">
        <f t="shared" si="1"/>
        <v>#REF!</v>
      </c>
      <c r="O86" s="77"/>
    </row>
    <row r="87" spans="1:15" s="7" customFormat="1" ht="47.25" hidden="1" customHeight="1">
      <c r="A87" s="10" t="e">
        <f>#REF!</f>
        <v>#REF!</v>
      </c>
      <c r="B87" s="10" t="e">
        <f>#REF!</f>
        <v>#REF!</v>
      </c>
      <c r="C87" s="10" t="e">
        <f>#REF!</f>
        <v>#REF!</v>
      </c>
      <c r="D87" s="92" t="s">
        <v>99</v>
      </c>
      <c r="E87" s="36">
        <f>'План мес'!E76</f>
        <v>1733000</v>
      </c>
      <c r="F87" s="87" t="e">
        <f>#REF!</f>
        <v>#REF!</v>
      </c>
      <c r="G87" s="87" t="e">
        <f>#REF!</f>
        <v>#REF!</v>
      </c>
      <c r="H87" s="36" t="e">
        <f t="shared" si="13"/>
        <v>#REF!</v>
      </c>
      <c r="I87" s="62" t="e">
        <f t="shared" si="14"/>
        <v>#REF!</v>
      </c>
      <c r="J87" s="71">
        <v>1000</v>
      </c>
      <c r="K87" s="72">
        <f t="shared" si="12"/>
        <v>1733</v>
      </c>
      <c r="L87" s="72" t="e">
        <f t="shared" si="4"/>
        <v>#REF!</v>
      </c>
      <c r="M87" s="50" t="e">
        <f t="shared" si="5"/>
        <v>#REF!</v>
      </c>
      <c r="N87" s="50" t="e">
        <f t="shared" si="1"/>
        <v>#REF!</v>
      </c>
      <c r="O87" s="77"/>
    </row>
    <row r="88" spans="1:15" s="7" customFormat="1" ht="22.5" customHeight="1">
      <c r="A88" s="119"/>
      <c r="B88" s="113"/>
      <c r="C88" s="113" t="s">
        <v>19</v>
      </c>
      <c r="D88" s="121" t="s">
        <v>20</v>
      </c>
      <c r="E88" s="78">
        <f>E89+E90+E91+E92+E94</f>
        <v>177000</v>
      </c>
      <c r="F88" s="78" t="e">
        <f>F89+F90+F91+F92+F94+F93</f>
        <v>#REF!</v>
      </c>
      <c r="G88" s="78" t="e">
        <f>G89+G90+G91+G92+G94+G93</f>
        <v>#REF!</v>
      </c>
      <c r="H88" s="78" t="e">
        <f>F88-E88</f>
        <v>#REF!</v>
      </c>
      <c r="I88" s="76" t="e">
        <f t="shared" si="14"/>
        <v>#REF!</v>
      </c>
      <c r="J88" s="71">
        <v>1000</v>
      </c>
      <c r="K88" s="117">
        <f t="shared" si="12"/>
        <v>177</v>
      </c>
      <c r="L88" s="118" t="e">
        <f t="shared" si="4"/>
        <v>#REF!</v>
      </c>
      <c r="M88" s="118" t="e">
        <f t="shared" si="5"/>
        <v>#REF!</v>
      </c>
      <c r="N88" s="118" t="e">
        <f>H88/J88</f>
        <v>#REF!</v>
      </c>
      <c r="O88" s="118" t="e">
        <f>I88</f>
        <v>#REF!</v>
      </c>
    </row>
    <row r="89" spans="1:15" s="7" customFormat="1" ht="33" hidden="1" customHeight="1">
      <c r="A89" s="10" t="e">
        <f>#REF!</f>
        <v>#REF!</v>
      </c>
      <c r="B89" s="10" t="e">
        <f>#REF!</f>
        <v>#REF!</v>
      </c>
      <c r="C89" s="10" t="e">
        <f>#REF!</f>
        <v>#REF!</v>
      </c>
      <c r="D89" s="93" t="s">
        <v>70</v>
      </c>
      <c r="E89" s="87">
        <f>'План мес'!E77</f>
        <v>24000</v>
      </c>
      <c r="F89" s="87" t="e">
        <f>#REF!</f>
        <v>#REF!</v>
      </c>
      <c r="G89" s="87" t="e">
        <f>#REF!</f>
        <v>#REF!</v>
      </c>
      <c r="H89" s="36" t="e">
        <f t="shared" si="13"/>
        <v>#REF!</v>
      </c>
      <c r="I89" s="62" t="e">
        <f t="shared" si="14"/>
        <v>#REF!</v>
      </c>
      <c r="J89" s="71">
        <v>1000</v>
      </c>
      <c r="K89" s="72">
        <f t="shared" si="12"/>
        <v>24</v>
      </c>
      <c r="L89" s="50" t="e">
        <f t="shared" si="4"/>
        <v>#REF!</v>
      </c>
      <c r="M89" s="50" t="e">
        <f t="shared" si="5"/>
        <v>#REF!</v>
      </c>
      <c r="N89" s="50" t="e">
        <f t="shared" si="1"/>
        <v>#REF!</v>
      </c>
      <c r="O89" s="77"/>
    </row>
    <row r="90" spans="1:15" s="7" customFormat="1" ht="33" hidden="1" customHeight="1">
      <c r="A90" s="10" t="e">
        <f>#REF!</f>
        <v>#REF!</v>
      </c>
      <c r="B90" s="10" t="e">
        <f>#REF!</f>
        <v>#REF!</v>
      </c>
      <c r="C90" s="10" t="e">
        <f>#REF!</f>
        <v>#REF!</v>
      </c>
      <c r="D90" s="93" t="s">
        <v>70</v>
      </c>
      <c r="E90" s="87"/>
      <c r="F90" s="87" t="e">
        <f>#REF!</f>
        <v>#REF!</v>
      </c>
      <c r="G90" s="87" t="e">
        <f>#REF!</f>
        <v>#REF!</v>
      </c>
      <c r="H90" s="36" t="e">
        <f t="shared" si="13"/>
        <v>#REF!</v>
      </c>
      <c r="I90" s="62"/>
      <c r="J90" s="71">
        <v>1000</v>
      </c>
      <c r="K90" s="72"/>
      <c r="L90" s="50" t="e">
        <f t="shared" si="4"/>
        <v>#REF!</v>
      </c>
      <c r="M90" s="50" t="e">
        <f>G90/J90</f>
        <v>#REF!</v>
      </c>
      <c r="N90" s="50" t="e">
        <f>H90/J90</f>
        <v>#REF!</v>
      </c>
      <c r="O90" s="77"/>
    </row>
    <row r="91" spans="1:15" s="7" customFormat="1" ht="39" hidden="1" customHeight="1">
      <c r="A91" s="10" t="e">
        <f>#REF!</f>
        <v>#REF!</v>
      </c>
      <c r="B91" s="10" t="e">
        <f>#REF!</f>
        <v>#REF!</v>
      </c>
      <c r="C91" s="10" t="e">
        <f>#REF!</f>
        <v>#REF!</v>
      </c>
      <c r="D91" s="93" t="s">
        <v>100</v>
      </c>
      <c r="E91" s="87">
        <f>'План мес'!E79</f>
        <v>5000</v>
      </c>
      <c r="F91" s="87" t="e">
        <f>#REF!</f>
        <v>#REF!</v>
      </c>
      <c r="G91" s="87" t="e">
        <f>#REF!</f>
        <v>#REF!</v>
      </c>
      <c r="H91" s="36" t="e">
        <f t="shared" si="13"/>
        <v>#REF!</v>
      </c>
      <c r="I91" s="62" t="e">
        <f t="shared" si="14"/>
        <v>#REF!</v>
      </c>
      <c r="J91" s="71">
        <v>1000</v>
      </c>
      <c r="K91" s="72">
        <f t="shared" si="12"/>
        <v>5</v>
      </c>
      <c r="L91" s="50" t="e">
        <f t="shared" si="4"/>
        <v>#REF!</v>
      </c>
      <c r="M91" s="50" t="e">
        <f t="shared" si="5"/>
        <v>#REF!</v>
      </c>
      <c r="N91" s="50" t="e">
        <f t="shared" si="1"/>
        <v>#REF!</v>
      </c>
      <c r="O91" s="77"/>
    </row>
    <row r="92" spans="1:15" s="7" customFormat="1" ht="30.75" hidden="1" customHeight="1">
      <c r="A92" s="10" t="e">
        <f>#REF!</f>
        <v>#REF!</v>
      </c>
      <c r="B92" s="10" t="e">
        <f>#REF!</f>
        <v>#REF!</v>
      </c>
      <c r="C92" s="10" t="e">
        <f>#REF!</f>
        <v>#REF!</v>
      </c>
      <c r="D92" s="93" t="s">
        <v>101</v>
      </c>
      <c r="E92" s="87">
        <f>'План мес'!E80</f>
        <v>16000</v>
      </c>
      <c r="F92" s="87" t="e">
        <f>#REF!</f>
        <v>#REF!</v>
      </c>
      <c r="G92" s="87" t="e">
        <f>#REF!</f>
        <v>#REF!</v>
      </c>
      <c r="H92" s="36" t="e">
        <f t="shared" si="13"/>
        <v>#REF!</v>
      </c>
      <c r="I92" s="62" t="e">
        <f t="shared" si="14"/>
        <v>#REF!</v>
      </c>
      <c r="J92" s="71">
        <v>1000</v>
      </c>
      <c r="K92" s="72">
        <f t="shared" si="12"/>
        <v>16</v>
      </c>
      <c r="L92" s="50" t="e">
        <f t="shared" si="4"/>
        <v>#REF!</v>
      </c>
      <c r="M92" s="50" t="e">
        <f t="shared" si="5"/>
        <v>#REF!</v>
      </c>
      <c r="N92" s="50" t="e">
        <f t="shared" si="1"/>
        <v>#REF!</v>
      </c>
      <c r="O92" s="77"/>
    </row>
    <row r="93" spans="1:15" s="7" customFormat="1" ht="30.75" hidden="1" customHeight="1">
      <c r="A93" s="10" t="e">
        <f>#REF!</f>
        <v>#REF!</v>
      </c>
      <c r="B93" s="10" t="e">
        <f>#REF!</f>
        <v>#REF!</v>
      </c>
      <c r="C93" s="10" t="e">
        <f>#REF!</f>
        <v>#REF!</v>
      </c>
      <c r="D93" s="93" t="s">
        <v>101</v>
      </c>
      <c r="E93" s="87"/>
      <c r="F93" s="87" t="e">
        <f>#REF!</f>
        <v>#REF!</v>
      </c>
      <c r="G93" s="87" t="e">
        <f>#REF!</f>
        <v>#REF!</v>
      </c>
      <c r="H93" s="36" t="e">
        <f t="shared" si="13"/>
        <v>#REF!</v>
      </c>
      <c r="I93" s="62"/>
      <c r="J93" s="71">
        <v>1000</v>
      </c>
      <c r="K93" s="72">
        <f t="shared" si="12"/>
        <v>0</v>
      </c>
      <c r="L93" s="50" t="e">
        <f t="shared" si="4"/>
        <v>#REF!</v>
      </c>
      <c r="M93" s="50" t="e">
        <f t="shared" si="5"/>
        <v>#REF!</v>
      </c>
      <c r="N93" s="50" t="e">
        <f t="shared" si="1"/>
        <v>#REF!</v>
      </c>
      <c r="O93" s="77"/>
    </row>
    <row r="94" spans="1:15" s="7" customFormat="1" ht="26.25" hidden="1" customHeight="1">
      <c r="A94" s="10" t="e">
        <f>#REF!</f>
        <v>#REF!</v>
      </c>
      <c r="B94" s="10" t="e">
        <f>#REF!</f>
        <v>#REF!</v>
      </c>
      <c r="C94" s="10" t="e">
        <f>#REF!</f>
        <v>#REF!</v>
      </c>
      <c r="D94" s="93" t="s">
        <v>102</v>
      </c>
      <c r="E94" s="87">
        <f>'План мес'!E82</f>
        <v>132000</v>
      </c>
      <c r="F94" s="87" t="e">
        <f>#REF!</f>
        <v>#REF!</v>
      </c>
      <c r="G94" s="87" t="e">
        <f>#REF!</f>
        <v>#REF!</v>
      </c>
      <c r="H94" s="36" t="e">
        <f t="shared" si="13"/>
        <v>#REF!</v>
      </c>
      <c r="I94" s="62" t="e">
        <f t="shared" si="14"/>
        <v>#REF!</v>
      </c>
      <c r="J94" s="71">
        <v>1000</v>
      </c>
      <c r="K94" s="72">
        <f t="shared" si="12"/>
        <v>132</v>
      </c>
      <c r="L94" s="50" t="e">
        <f t="shared" si="4"/>
        <v>#REF!</v>
      </c>
      <c r="M94" s="50" t="e">
        <f t="shared" si="5"/>
        <v>#REF!</v>
      </c>
      <c r="N94" s="50" t="e">
        <f t="shared" si="1"/>
        <v>#REF!</v>
      </c>
      <c r="O94" s="77"/>
    </row>
    <row r="95" spans="1:15" s="7" customFormat="1" ht="33" customHeight="1">
      <c r="A95" s="119"/>
      <c r="B95" s="119"/>
      <c r="C95" s="113" t="s">
        <v>171</v>
      </c>
      <c r="D95" s="136" t="s">
        <v>172</v>
      </c>
      <c r="E95" s="137">
        <f>E97+E96+E98</f>
        <v>95288.69</v>
      </c>
      <c r="F95" s="137">
        <f>F97+F96+F98+F99</f>
        <v>377798.95999999996</v>
      </c>
      <c r="G95" s="137">
        <f>G97+G96+G98+G99</f>
        <v>1099894.1000000001</v>
      </c>
      <c r="H95" s="78">
        <f>F95-E95</f>
        <v>282510.26999999996</v>
      </c>
      <c r="I95" s="76"/>
      <c r="J95" s="71">
        <v>1000</v>
      </c>
      <c r="K95" s="117">
        <f>E95/J95</f>
        <v>95.288690000000003</v>
      </c>
      <c r="L95" s="118">
        <f t="shared" si="4"/>
        <v>377.79895999999997</v>
      </c>
      <c r="M95" s="118">
        <f t="shared" si="5"/>
        <v>1099.8941</v>
      </c>
      <c r="N95" s="118">
        <f>H95/J95</f>
        <v>282.51026999999993</v>
      </c>
      <c r="O95" s="118">
        <f>I95</f>
        <v>0</v>
      </c>
    </row>
    <row r="96" spans="1:15" s="7" customFormat="1" ht="36" hidden="1" customHeight="1">
      <c r="A96" s="10">
        <f>'План мес'!A83</f>
        <v>76</v>
      </c>
      <c r="B96" s="10" t="e">
        <f>#REF!</f>
        <v>#REF!</v>
      </c>
      <c r="C96" s="10" t="e">
        <f>#REF!</f>
        <v>#REF!</v>
      </c>
      <c r="D96" s="93" t="s">
        <v>102</v>
      </c>
      <c r="E96" s="87"/>
      <c r="F96" s="87">
        <f>'План мес'!F83</f>
        <v>64695</v>
      </c>
      <c r="G96" s="87">
        <f>'План мес'!G83</f>
        <v>281256</v>
      </c>
      <c r="H96" s="36">
        <f>G96-E96</f>
        <v>281256</v>
      </c>
      <c r="I96" s="62"/>
      <c r="J96" s="71">
        <v>1000</v>
      </c>
      <c r="K96" s="72">
        <f>E96/J96</f>
        <v>0</v>
      </c>
      <c r="L96" s="50">
        <f t="shared" si="4"/>
        <v>64.694999999999993</v>
      </c>
      <c r="M96" s="50">
        <f t="shared" si="5"/>
        <v>281.25599999999997</v>
      </c>
      <c r="N96" s="50">
        <f t="shared" si="1"/>
        <v>281.25599999999997</v>
      </c>
      <c r="O96" s="77"/>
    </row>
    <row r="97" spans="1:15" s="7" customFormat="1" ht="26.25" hidden="1" customHeight="1">
      <c r="A97" s="10">
        <f>'План мес'!A84</f>
        <v>77</v>
      </c>
      <c r="B97" s="10" t="e">
        <f>#REF!</f>
        <v>#REF!</v>
      </c>
      <c r="C97" s="10" t="e">
        <f>#REF!</f>
        <v>#REF!</v>
      </c>
      <c r="D97" s="93" t="s">
        <v>102</v>
      </c>
      <c r="E97" s="87"/>
      <c r="F97" s="87">
        <f>'План мес'!F84</f>
        <v>131829.57999999999</v>
      </c>
      <c r="G97" s="87">
        <f>'План мес'!G84</f>
        <v>501317.12</v>
      </c>
      <c r="H97" s="36">
        <f>G97-E97</f>
        <v>501317.12</v>
      </c>
      <c r="I97" s="62"/>
      <c r="J97" s="71">
        <v>1000</v>
      </c>
      <c r="K97" s="72">
        <f>E97/J97</f>
        <v>0</v>
      </c>
      <c r="L97" s="50">
        <f>F97/J97</f>
        <v>131.82957999999999</v>
      </c>
      <c r="M97" s="50">
        <f>G97/J97</f>
        <v>501.31711999999999</v>
      </c>
      <c r="N97" s="50">
        <f>H97/J97</f>
        <v>501.31711999999999</v>
      </c>
      <c r="O97" s="77"/>
    </row>
    <row r="98" spans="1:15" s="7" customFormat="1" ht="26.25" hidden="1" customHeight="1">
      <c r="A98" s="10">
        <f>'План мес'!A85</f>
        <v>78</v>
      </c>
      <c r="B98" s="10" t="e">
        <f>#REF!</f>
        <v>#REF!</v>
      </c>
      <c r="C98" s="10" t="e">
        <f>#REF!</f>
        <v>#REF!</v>
      </c>
      <c r="D98" s="93" t="s">
        <v>102</v>
      </c>
      <c r="E98" s="87">
        <v>95288.69</v>
      </c>
      <c r="F98" s="87">
        <f>'План мес'!F85</f>
        <v>0.09</v>
      </c>
      <c r="G98" s="87">
        <f>'План мес'!G85</f>
        <v>136046.69</v>
      </c>
      <c r="H98" s="36">
        <f>G98-E98</f>
        <v>40758</v>
      </c>
      <c r="I98" s="62"/>
      <c r="J98" s="71">
        <v>1000</v>
      </c>
      <c r="K98" s="72">
        <f>E98/J98</f>
        <v>95.288690000000003</v>
      </c>
      <c r="L98" s="50">
        <f>F98/J98</f>
        <v>8.9999999999999992E-5</v>
      </c>
      <c r="M98" s="50">
        <f>G98/J98</f>
        <v>136.04669000000001</v>
      </c>
      <c r="N98" s="50">
        <f>H98/J98</f>
        <v>40.758000000000003</v>
      </c>
      <c r="O98" s="77"/>
    </row>
    <row r="99" spans="1:15" s="7" customFormat="1" ht="26.25" hidden="1" customHeight="1">
      <c r="A99" s="10">
        <f>'План мес'!A86</f>
        <v>79</v>
      </c>
      <c r="B99" s="10" t="e">
        <f>#REF!</f>
        <v>#REF!</v>
      </c>
      <c r="C99" s="10" t="e">
        <f>#REF!</f>
        <v>#REF!</v>
      </c>
      <c r="D99" s="93" t="s">
        <v>102</v>
      </c>
      <c r="E99" s="87"/>
      <c r="F99" s="87">
        <f>'План мес'!F86</f>
        <v>181274.29</v>
      </c>
      <c r="G99" s="87">
        <f>'План мес'!G86</f>
        <v>181274.29</v>
      </c>
      <c r="H99" s="36">
        <f>G99-E99</f>
        <v>181274.29</v>
      </c>
      <c r="I99" s="62"/>
      <c r="J99" s="71">
        <v>1000</v>
      </c>
      <c r="K99" s="72">
        <f>E99/J99</f>
        <v>0</v>
      </c>
      <c r="L99" s="50">
        <f>F99/J99</f>
        <v>181.27429000000001</v>
      </c>
      <c r="M99" s="50">
        <f>G99/J99</f>
        <v>181.27429000000001</v>
      </c>
      <c r="N99" s="50">
        <f>H99/J99</f>
        <v>181.27429000000001</v>
      </c>
      <c r="O99" s="77"/>
    </row>
    <row r="100" spans="1:15" s="7" customFormat="1" ht="21.75" customHeight="1">
      <c r="A100" s="119"/>
      <c r="B100" s="119"/>
      <c r="C100" s="123" t="s">
        <v>59</v>
      </c>
      <c r="D100" s="124" t="s">
        <v>58</v>
      </c>
      <c r="E100" s="76" t="e">
        <f>E101</f>
        <v>#REF!</v>
      </c>
      <c r="F100" s="76" t="e">
        <f>F101</f>
        <v>#REF!</v>
      </c>
      <c r="G100" s="76" t="e">
        <f>G101</f>
        <v>#REF!</v>
      </c>
      <c r="H100" s="78" t="e">
        <f>F100-E100</f>
        <v>#REF!</v>
      </c>
      <c r="I100" s="76"/>
      <c r="J100" s="71">
        <v>1000</v>
      </c>
      <c r="K100" s="117" t="e">
        <f t="shared" si="12"/>
        <v>#REF!</v>
      </c>
      <c r="L100" s="118" t="e">
        <f t="shared" ref="L100:L139" si="15">F100/J100</f>
        <v>#REF!</v>
      </c>
      <c r="M100" s="118" t="e">
        <f t="shared" ref="M100:M138" si="16">G100/J100</f>
        <v>#REF!</v>
      </c>
      <c r="N100" s="118" t="e">
        <f>H100/J100</f>
        <v>#REF!</v>
      </c>
      <c r="O100" s="118">
        <f>I100</f>
        <v>0</v>
      </c>
    </row>
    <row r="101" spans="1:15" s="7" customFormat="1" ht="31.5" hidden="1" customHeight="1">
      <c r="A101" s="10" t="e">
        <f>#REF!</f>
        <v>#REF!</v>
      </c>
      <c r="B101" s="10" t="e">
        <f>#REF!</f>
        <v>#REF!</v>
      </c>
      <c r="C101" s="10" t="e">
        <f>#REF!</f>
        <v>#REF!</v>
      </c>
      <c r="D101" s="92" t="s">
        <v>103</v>
      </c>
      <c r="E101" s="87" t="e">
        <f>#REF!</f>
        <v>#REF!</v>
      </c>
      <c r="F101" s="87" t="e">
        <f>#REF!</f>
        <v>#REF!</v>
      </c>
      <c r="G101" s="87" t="e">
        <f>#REF!</f>
        <v>#REF!</v>
      </c>
      <c r="H101" s="36" t="e">
        <f>F101-E101</f>
        <v>#REF!</v>
      </c>
      <c r="I101" s="62"/>
      <c r="J101" s="71">
        <v>1000</v>
      </c>
      <c r="K101" s="72" t="e">
        <f t="shared" si="12"/>
        <v>#REF!</v>
      </c>
      <c r="L101" s="50" t="e">
        <f t="shared" si="15"/>
        <v>#REF!</v>
      </c>
      <c r="M101" s="50" t="e">
        <f t="shared" si="16"/>
        <v>#REF!</v>
      </c>
      <c r="N101" s="50" t="e">
        <f t="shared" ref="N101:N139" si="17">H101/J101</f>
        <v>#REF!</v>
      </c>
      <c r="O101" s="77"/>
    </row>
    <row r="102" spans="1:15" s="7" customFormat="1" ht="19.5" customHeight="1">
      <c r="A102" s="119"/>
      <c r="B102" s="125"/>
      <c r="C102" s="126" t="s">
        <v>21</v>
      </c>
      <c r="D102" s="127" t="s">
        <v>22</v>
      </c>
      <c r="E102" s="78">
        <f>SUM(E103:E136)</f>
        <v>644000</v>
      </c>
      <c r="F102" s="78" t="e">
        <f>SUM(F103:F136)</f>
        <v>#REF!</v>
      </c>
      <c r="G102" s="78" t="e">
        <f>SUM(G103:G136)</f>
        <v>#REF!</v>
      </c>
      <c r="H102" s="78" t="e">
        <f>F102-E102</f>
        <v>#REF!</v>
      </c>
      <c r="I102" s="76"/>
      <c r="J102" s="71">
        <v>1000</v>
      </c>
      <c r="K102" s="117">
        <f>E102/J102</f>
        <v>644</v>
      </c>
      <c r="L102" s="118" t="e">
        <f>F102/J102</f>
        <v>#REF!</v>
      </c>
      <c r="M102" s="118" t="e">
        <f>G102/J102</f>
        <v>#REF!</v>
      </c>
      <c r="N102" s="118" t="e">
        <f>H102/J102</f>
        <v>#REF!</v>
      </c>
      <c r="O102" s="118">
        <f>I102</f>
        <v>0</v>
      </c>
    </row>
    <row r="103" spans="1:15" s="7" customFormat="1" ht="24" hidden="1" customHeight="1">
      <c r="A103" s="10" t="e">
        <f>#REF!</f>
        <v>#REF!</v>
      </c>
      <c r="B103" s="10" t="e">
        <f>#REF!</f>
        <v>#REF!</v>
      </c>
      <c r="C103" s="10" t="e">
        <f>#REF!</f>
        <v>#REF!</v>
      </c>
      <c r="D103" s="94" t="s">
        <v>107</v>
      </c>
      <c r="E103" s="87">
        <f>'План мес'!E88</f>
        <v>19000</v>
      </c>
      <c r="F103" s="87" t="e">
        <f>#REF!</f>
        <v>#REF!</v>
      </c>
      <c r="G103" s="87" t="e">
        <f>#REF!</f>
        <v>#REF!</v>
      </c>
      <c r="H103" s="36" t="e">
        <f>F103-E103</f>
        <v>#REF!</v>
      </c>
      <c r="I103" s="62" t="e">
        <f>F103/E103*100</f>
        <v>#REF!</v>
      </c>
      <c r="J103" s="71">
        <v>1000</v>
      </c>
      <c r="K103" s="72">
        <f t="shared" si="12"/>
        <v>19</v>
      </c>
      <c r="L103" s="50" t="e">
        <f t="shared" si="15"/>
        <v>#REF!</v>
      </c>
      <c r="M103" s="50" t="e">
        <f t="shared" si="16"/>
        <v>#REF!</v>
      </c>
      <c r="N103" s="50" t="e">
        <f t="shared" si="17"/>
        <v>#REF!</v>
      </c>
      <c r="O103" s="118" t="e">
        <f t="shared" ref="O103:O138" si="18">I103</f>
        <v>#REF!</v>
      </c>
    </row>
    <row r="104" spans="1:15" s="7" customFormat="1" ht="24" hidden="1" customHeight="1">
      <c r="A104" s="10" t="e">
        <f>#REF!</f>
        <v>#REF!</v>
      </c>
      <c r="B104" s="10" t="e">
        <f>#REF!</f>
        <v>#REF!</v>
      </c>
      <c r="C104" s="10" t="e">
        <f>#REF!</f>
        <v>#REF!</v>
      </c>
      <c r="D104" s="94" t="s">
        <v>107</v>
      </c>
      <c r="E104" s="87">
        <f>'План мес'!E89</f>
        <v>0</v>
      </c>
      <c r="F104" s="87" t="e">
        <f>#REF!</f>
        <v>#REF!</v>
      </c>
      <c r="G104" s="87" t="e">
        <f>#REF!</f>
        <v>#REF!</v>
      </c>
      <c r="H104" s="36" t="e">
        <f t="shared" ref="H104:H136" si="19">F104-E104</f>
        <v>#REF!</v>
      </c>
      <c r="I104" s="62"/>
      <c r="J104" s="71">
        <v>1000</v>
      </c>
      <c r="K104" s="72">
        <f t="shared" si="12"/>
        <v>0</v>
      </c>
      <c r="L104" s="50" t="e">
        <f t="shared" si="15"/>
        <v>#REF!</v>
      </c>
      <c r="M104" s="50" t="e">
        <f t="shared" si="16"/>
        <v>#REF!</v>
      </c>
      <c r="N104" s="50" t="e">
        <f t="shared" si="17"/>
        <v>#REF!</v>
      </c>
      <c r="O104" s="118">
        <f t="shared" si="18"/>
        <v>0</v>
      </c>
    </row>
    <row r="105" spans="1:15" s="7" customFormat="1" ht="31.5" hidden="1" customHeight="1">
      <c r="A105" s="10" t="e">
        <f>#REF!</f>
        <v>#REF!</v>
      </c>
      <c r="B105" s="10" t="e">
        <f>#REF!</f>
        <v>#REF!</v>
      </c>
      <c r="C105" s="10" t="e">
        <f>#REF!</f>
        <v>#REF!</v>
      </c>
      <c r="D105" s="94" t="s">
        <v>71</v>
      </c>
      <c r="E105" s="87">
        <f>'План мес'!E90</f>
        <v>19000</v>
      </c>
      <c r="F105" s="87" t="e">
        <f>#REF!</f>
        <v>#REF!</v>
      </c>
      <c r="G105" s="87" t="e">
        <f>#REF!</f>
        <v>#REF!</v>
      </c>
      <c r="H105" s="36" t="e">
        <f t="shared" si="19"/>
        <v>#REF!</v>
      </c>
      <c r="I105" s="62" t="e">
        <f>F105/E105*100</f>
        <v>#REF!</v>
      </c>
      <c r="J105" s="71">
        <v>1000</v>
      </c>
      <c r="K105" s="72">
        <f t="shared" si="12"/>
        <v>19</v>
      </c>
      <c r="L105" s="50" t="e">
        <f t="shared" si="15"/>
        <v>#REF!</v>
      </c>
      <c r="M105" s="50" t="e">
        <f t="shared" si="16"/>
        <v>#REF!</v>
      </c>
      <c r="N105" s="50" t="e">
        <f t="shared" si="17"/>
        <v>#REF!</v>
      </c>
      <c r="O105" s="118" t="e">
        <f t="shared" si="18"/>
        <v>#REF!</v>
      </c>
    </row>
    <row r="106" spans="1:15" s="7" customFormat="1" ht="31.5" hidden="1" customHeight="1">
      <c r="A106" s="10" t="e">
        <f>#REF!</f>
        <v>#REF!</v>
      </c>
      <c r="B106" s="10" t="e">
        <f>#REF!</f>
        <v>#REF!</v>
      </c>
      <c r="C106" s="10" t="e">
        <f>#REF!</f>
        <v>#REF!</v>
      </c>
      <c r="D106" s="94" t="s">
        <v>71</v>
      </c>
      <c r="E106" s="87">
        <f>'План мес'!E91</f>
        <v>0</v>
      </c>
      <c r="F106" s="87" t="e">
        <f>#REF!</f>
        <v>#REF!</v>
      </c>
      <c r="G106" s="87" t="e">
        <f>#REF!</f>
        <v>#REF!</v>
      </c>
      <c r="H106" s="36" t="e">
        <f t="shared" si="19"/>
        <v>#REF!</v>
      </c>
      <c r="I106" s="62"/>
      <c r="J106" s="71">
        <v>1000</v>
      </c>
      <c r="K106" s="72">
        <f t="shared" si="12"/>
        <v>0</v>
      </c>
      <c r="L106" s="50" t="e">
        <f t="shared" si="15"/>
        <v>#REF!</v>
      </c>
      <c r="M106" s="50" t="e">
        <f t="shared" si="16"/>
        <v>#REF!</v>
      </c>
      <c r="N106" s="50" t="e">
        <f t="shared" si="17"/>
        <v>#REF!</v>
      </c>
      <c r="O106" s="118">
        <f t="shared" si="18"/>
        <v>0</v>
      </c>
    </row>
    <row r="107" spans="1:15" s="7" customFormat="1" ht="63" hidden="1" customHeight="1">
      <c r="A107" s="10" t="e">
        <f>#REF!</f>
        <v>#REF!</v>
      </c>
      <c r="B107" s="10" t="e">
        <f>#REF!</f>
        <v>#REF!</v>
      </c>
      <c r="C107" s="10" t="e">
        <f>#REF!</f>
        <v>#REF!</v>
      </c>
      <c r="D107" s="94" t="s">
        <v>104</v>
      </c>
      <c r="E107" s="87">
        <f>'План мес'!E92</f>
        <v>45000</v>
      </c>
      <c r="F107" s="87" t="e">
        <f>#REF!</f>
        <v>#REF!</v>
      </c>
      <c r="G107" s="87" t="e">
        <f>#REF!</f>
        <v>#REF!</v>
      </c>
      <c r="H107" s="36" t="e">
        <f t="shared" si="19"/>
        <v>#REF!</v>
      </c>
      <c r="I107" s="62" t="e">
        <f>F107/E107*100</f>
        <v>#REF!</v>
      </c>
      <c r="J107" s="71">
        <v>1000</v>
      </c>
      <c r="K107" s="72">
        <f t="shared" si="12"/>
        <v>45</v>
      </c>
      <c r="L107" s="50" t="e">
        <f t="shared" si="15"/>
        <v>#REF!</v>
      </c>
      <c r="M107" s="50" t="e">
        <f t="shared" si="16"/>
        <v>#REF!</v>
      </c>
      <c r="N107" s="50" t="e">
        <f t="shared" si="17"/>
        <v>#REF!</v>
      </c>
      <c r="O107" s="118" t="e">
        <f t="shared" si="18"/>
        <v>#REF!</v>
      </c>
    </row>
    <row r="108" spans="1:15" s="7" customFormat="1" ht="63" hidden="1" customHeight="1">
      <c r="A108" s="10" t="e">
        <f>#REF!</f>
        <v>#REF!</v>
      </c>
      <c r="B108" s="10" t="e">
        <f>#REF!</f>
        <v>#REF!</v>
      </c>
      <c r="C108" s="10" t="e">
        <f>#REF!</f>
        <v>#REF!</v>
      </c>
      <c r="D108" s="94" t="s">
        <v>104</v>
      </c>
      <c r="E108" s="87">
        <f>'План мес'!E93</f>
        <v>0</v>
      </c>
      <c r="F108" s="87" t="e">
        <f>#REF!</f>
        <v>#REF!</v>
      </c>
      <c r="G108" s="87" t="e">
        <f>#REF!</f>
        <v>#REF!</v>
      </c>
      <c r="H108" s="36" t="e">
        <f t="shared" si="19"/>
        <v>#REF!</v>
      </c>
      <c r="I108" s="62"/>
      <c r="J108" s="71">
        <v>1000</v>
      </c>
      <c r="K108" s="72">
        <f t="shared" si="12"/>
        <v>0</v>
      </c>
      <c r="L108" s="50" t="e">
        <f t="shared" si="15"/>
        <v>#REF!</v>
      </c>
      <c r="M108" s="50" t="e">
        <f t="shared" si="16"/>
        <v>#REF!</v>
      </c>
      <c r="N108" s="50" t="e">
        <f t="shared" si="17"/>
        <v>#REF!</v>
      </c>
      <c r="O108" s="118">
        <f t="shared" si="18"/>
        <v>0</v>
      </c>
    </row>
    <row r="109" spans="1:15" s="7" customFormat="1" ht="78.75" hidden="1">
      <c r="A109" s="10" t="e">
        <f>#REF!</f>
        <v>#REF!</v>
      </c>
      <c r="B109" s="10" t="e">
        <f>#REF!</f>
        <v>#REF!</v>
      </c>
      <c r="C109" s="10" t="e">
        <f>#REF!</f>
        <v>#REF!</v>
      </c>
      <c r="D109" s="94" t="s">
        <v>72</v>
      </c>
      <c r="E109" s="87">
        <f>'План мес'!E94</f>
        <v>0</v>
      </c>
      <c r="F109" s="87" t="e">
        <f>#REF!</f>
        <v>#REF!</v>
      </c>
      <c r="G109" s="87" t="e">
        <f>#REF!</f>
        <v>#REF!</v>
      </c>
      <c r="H109" s="36" t="e">
        <f t="shared" si="19"/>
        <v>#REF!</v>
      </c>
      <c r="I109" s="62"/>
      <c r="J109" s="71">
        <v>1000</v>
      </c>
      <c r="K109" s="72">
        <f t="shared" si="12"/>
        <v>0</v>
      </c>
      <c r="L109" s="50" t="e">
        <f t="shared" si="15"/>
        <v>#REF!</v>
      </c>
      <c r="M109" s="50" t="e">
        <f t="shared" si="16"/>
        <v>#REF!</v>
      </c>
      <c r="N109" s="50" t="e">
        <f t="shared" si="17"/>
        <v>#REF!</v>
      </c>
      <c r="O109" s="118">
        <f t="shared" si="18"/>
        <v>0</v>
      </c>
    </row>
    <row r="110" spans="1:15" s="7" customFormat="1" ht="141.75" hidden="1" customHeight="1">
      <c r="A110" s="10" t="e">
        <f>#REF!</f>
        <v>#REF!</v>
      </c>
      <c r="B110" s="10" t="e">
        <f>#REF!</f>
        <v>#REF!</v>
      </c>
      <c r="C110" s="10" t="e">
        <f>#REF!</f>
        <v>#REF!</v>
      </c>
      <c r="D110" s="94" t="s">
        <v>73</v>
      </c>
      <c r="E110" s="87">
        <f>'План мес'!E95</f>
        <v>2000</v>
      </c>
      <c r="F110" s="87" t="e">
        <f>#REF!</f>
        <v>#REF!</v>
      </c>
      <c r="G110" s="87" t="e">
        <f>#REF!</f>
        <v>#REF!</v>
      </c>
      <c r="H110" s="36" t="e">
        <f t="shared" si="19"/>
        <v>#REF!</v>
      </c>
      <c r="I110" s="62" t="e">
        <f>F110/E110*100</f>
        <v>#REF!</v>
      </c>
      <c r="J110" s="71">
        <v>1000</v>
      </c>
      <c r="K110" s="72">
        <f t="shared" si="12"/>
        <v>2</v>
      </c>
      <c r="L110" s="50" t="e">
        <f t="shared" si="15"/>
        <v>#REF!</v>
      </c>
      <c r="M110" s="50" t="e">
        <f t="shared" si="16"/>
        <v>#REF!</v>
      </c>
      <c r="N110" s="50" t="e">
        <f t="shared" si="17"/>
        <v>#REF!</v>
      </c>
      <c r="O110" s="118" t="e">
        <f t="shared" si="18"/>
        <v>#REF!</v>
      </c>
    </row>
    <row r="111" spans="1:15" s="7" customFormat="1" ht="63" hidden="1" customHeight="1">
      <c r="A111" s="10" t="e">
        <f>#REF!</f>
        <v>#REF!</v>
      </c>
      <c r="B111" s="10" t="e">
        <f>#REF!</f>
        <v>#REF!</v>
      </c>
      <c r="C111" s="10" t="e">
        <f>#REF!</f>
        <v>#REF!</v>
      </c>
      <c r="D111" s="94" t="s">
        <v>74</v>
      </c>
      <c r="E111" s="87">
        <f>'План мес'!E96</f>
        <v>2000</v>
      </c>
      <c r="F111" s="87" t="e">
        <f>#REF!</f>
        <v>#REF!</v>
      </c>
      <c r="G111" s="87" t="e">
        <f>#REF!</f>
        <v>#REF!</v>
      </c>
      <c r="H111" s="36" t="e">
        <f t="shared" si="19"/>
        <v>#REF!</v>
      </c>
      <c r="I111" s="62" t="e">
        <f>F111/E111*100</f>
        <v>#REF!</v>
      </c>
      <c r="J111" s="71">
        <v>1000</v>
      </c>
      <c r="K111" s="72">
        <f t="shared" si="12"/>
        <v>2</v>
      </c>
      <c r="L111" s="50" t="e">
        <f t="shared" si="15"/>
        <v>#REF!</v>
      </c>
      <c r="M111" s="50" t="e">
        <f t="shared" si="16"/>
        <v>#REF!</v>
      </c>
      <c r="N111" s="50" t="e">
        <f t="shared" si="17"/>
        <v>#REF!</v>
      </c>
      <c r="O111" s="118" t="e">
        <f t="shared" si="18"/>
        <v>#REF!</v>
      </c>
    </row>
    <row r="112" spans="1:15" s="7" customFormat="1" ht="63" hidden="1" customHeight="1">
      <c r="A112" s="10" t="e">
        <f>#REF!</f>
        <v>#REF!</v>
      </c>
      <c r="B112" s="10" t="e">
        <f>#REF!</f>
        <v>#REF!</v>
      </c>
      <c r="C112" s="10" t="e">
        <f>#REF!</f>
        <v>#REF!</v>
      </c>
      <c r="D112" s="94" t="s">
        <v>74</v>
      </c>
      <c r="E112" s="87">
        <f>'План мес'!E97</f>
        <v>0</v>
      </c>
      <c r="F112" s="87" t="e">
        <f>#REF!</f>
        <v>#REF!</v>
      </c>
      <c r="G112" s="87" t="e">
        <f>#REF!</f>
        <v>#REF!</v>
      </c>
      <c r="H112" s="36" t="e">
        <f t="shared" si="19"/>
        <v>#REF!</v>
      </c>
      <c r="I112" s="62"/>
      <c r="J112" s="71">
        <v>1000</v>
      </c>
      <c r="K112" s="72">
        <f t="shared" si="12"/>
        <v>0</v>
      </c>
      <c r="L112" s="50" t="e">
        <f t="shared" si="15"/>
        <v>#REF!</v>
      </c>
      <c r="M112" s="50" t="e">
        <f t="shared" si="16"/>
        <v>#REF!</v>
      </c>
      <c r="N112" s="50" t="e">
        <f t="shared" si="17"/>
        <v>#REF!</v>
      </c>
      <c r="O112" s="118">
        <f t="shared" si="18"/>
        <v>0</v>
      </c>
    </row>
    <row r="113" spans="1:15" s="7" customFormat="1" ht="63" hidden="1" customHeight="1">
      <c r="A113" s="10"/>
      <c r="B113" s="10" t="e">
        <f>#REF!</f>
        <v>#REF!</v>
      </c>
      <c r="C113" s="10" t="e">
        <f>#REF!</f>
        <v>#REF!</v>
      </c>
      <c r="D113" s="94" t="s">
        <v>74</v>
      </c>
      <c r="E113" s="87">
        <f>'План мес'!E98</f>
        <v>0</v>
      </c>
      <c r="F113" s="87" t="e">
        <f>#REF!</f>
        <v>#REF!</v>
      </c>
      <c r="G113" s="87" t="e">
        <f>#REF!</f>
        <v>#REF!</v>
      </c>
      <c r="H113" s="36" t="e">
        <f t="shared" si="19"/>
        <v>#REF!</v>
      </c>
      <c r="I113" s="62"/>
      <c r="J113" s="71">
        <v>1000</v>
      </c>
      <c r="K113" s="72">
        <f t="shared" si="12"/>
        <v>0</v>
      </c>
      <c r="L113" s="50" t="e">
        <f t="shared" si="15"/>
        <v>#REF!</v>
      </c>
      <c r="M113" s="50" t="e">
        <f t="shared" si="16"/>
        <v>#REF!</v>
      </c>
      <c r="N113" s="50" t="e">
        <f t="shared" si="17"/>
        <v>#REF!</v>
      </c>
      <c r="O113" s="118">
        <f t="shared" si="18"/>
        <v>0</v>
      </c>
    </row>
    <row r="114" spans="1:15" s="7" customFormat="1" ht="78.75" hidden="1" customHeight="1">
      <c r="A114" s="10" t="e">
        <f>#REF!</f>
        <v>#REF!</v>
      </c>
      <c r="B114" s="10" t="e">
        <f>#REF!</f>
        <v>#REF!</v>
      </c>
      <c r="C114" s="10" t="e">
        <f>#REF!</f>
        <v>#REF!</v>
      </c>
      <c r="D114" s="94" t="s">
        <v>75</v>
      </c>
      <c r="E114" s="87">
        <f>'План мес'!E99</f>
        <v>3000</v>
      </c>
      <c r="F114" s="87" t="e">
        <f>#REF!</f>
        <v>#REF!</v>
      </c>
      <c r="G114" s="87" t="e">
        <f>#REF!</f>
        <v>#REF!</v>
      </c>
      <c r="H114" s="36" t="e">
        <f t="shared" si="19"/>
        <v>#REF!</v>
      </c>
      <c r="I114" s="62" t="e">
        <f>F114/E114*100</f>
        <v>#REF!</v>
      </c>
      <c r="J114" s="71">
        <v>1000</v>
      </c>
      <c r="K114" s="72">
        <f t="shared" si="12"/>
        <v>3</v>
      </c>
      <c r="L114" s="50" t="e">
        <f t="shared" si="15"/>
        <v>#REF!</v>
      </c>
      <c r="M114" s="50" t="e">
        <f t="shared" si="16"/>
        <v>#REF!</v>
      </c>
      <c r="N114" s="50" t="e">
        <f t="shared" si="17"/>
        <v>#REF!</v>
      </c>
      <c r="O114" s="118" t="e">
        <f t="shared" si="18"/>
        <v>#REF!</v>
      </c>
    </row>
    <row r="115" spans="1:15" s="7" customFormat="1" ht="31.5" hidden="1">
      <c r="A115" s="10" t="e">
        <f>#REF!</f>
        <v>#REF!</v>
      </c>
      <c r="B115" s="10" t="e">
        <f>#REF!</f>
        <v>#REF!</v>
      </c>
      <c r="C115" s="10" t="e">
        <f>#REF!</f>
        <v>#REF!</v>
      </c>
      <c r="D115" s="94" t="s">
        <v>207</v>
      </c>
      <c r="E115" s="87">
        <f>'План мес'!E100</f>
        <v>0</v>
      </c>
      <c r="F115" s="87" t="e">
        <f>#REF!</f>
        <v>#REF!</v>
      </c>
      <c r="G115" s="87" t="e">
        <f>#REF!</f>
        <v>#REF!</v>
      </c>
      <c r="H115" s="36" t="e">
        <f t="shared" si="19"/>
        <v>#REF!</v>
      </c>
      <c r="I115" s="62"/>
      <c r="J115" s="71">
        <v>1000</v>
      </c>
      <c r="K115" s="72"/>
      <c r="L115" s="50" t="e">
        <f t="shared" si="15"/>
        <v>#REF!</v>
      </c>
      <c r="M115" s="50" t="e">
        <f t="shared" si="16"/>
        <v>#REF!</v>
      </c>
      <c r="N115" s="50" t="e">
        <f t="shared" si="17"/>
        <v>#REF!</v>
      </c>
      <c r="O115" s="118">
        <f t="shared" si="18"/>
        <v>0</v>
      </c>
    </row>
    <row r="116" spans="1:15" s="7" customFormat="1" ht="78.75" hidden="1" customHeight="1">
      <c r="A116" s="10" t="e">
        <f>#REF!</f>
        <v>#REF!</v>
      </c>
      <c r="B116" s="10" t="e">
        <f>#REF!</f>
        <v>#REF!</v>
      </c>
      <c r="C116" s="10" t="e">
        <f>#REF!</f>
        <v>#REF!</v>
      </c>
      <c r="D116" s="94" t="s">
        <v>76</v>
      </c>
      <c r="E116" s="87">
        <f>'План мес'!E101</f>
        <v>39000</v>
      </c>
      <c r="F116" s="87" t="e">
        <f>#REF!</f>
        <v>#REF!</v>
      </c>
      <c r="G116" s="87" t="e">
        <f>#REF!</f>
        <v>#REF!</v>
      </c>
      <c r="H116" s="36" t="e">
        <f t="shared" si="19"/>
        <v>#REF!</v>
      </c>
      <c r="I116" s="62"/>
      <c r="J116" s="71">
        <v>1000</v>
      </c>
      <c r="K116" s="72">
        <f t="shared" si="12"/>
        <v>39</v>
      </c>
      <c r="L116" s="50" t="e">
        <f t="shared" si="15"/>
        <v>#REF!</v>
      </c>
      <c r="M116" s="50" t="e">
        <f t="shared" si="16"/>
        <v>#REF!</v>
      </c>
      <c r="N116" s="50" t="e">
        <f t="shared" si="17"/>
        <v>#REF!</v>
      </c>
      <c r="O116" s="118">
        <f t="shared" si="18"/>
        <v>0</v>
      </c>
    </row>
    <row r="117" spans="1:15" s="7" customFormat="1" ht="78.75" hidden="1" customHeight="1">
      <c r="A117" s="10" t="e">
        <f>#REF!</f>
        <v>#REF!</v>
      </c>
      <c r="B117" s="10" t="e">
        <f>#REF!</f>
        <v>#REF!</v>
      </c>
      <c r="C117" s="10" t="e">
        <f>#REF!</f>
        <v>#REF!</v>
      </c>
      <c r="D117" s="94" t="s">
        <v>76</v>
      </c>
      <c r="E117" s="87">
        <f>'План мес'!E102</f>
        <v>17000</v>
      </c>
      <c r="F117" s="87" t="e">
        <f>#REF!</f>
        <v>#REF!</v>
      </c>
      <c r="G117" s="87" t="e">
        <f>#REF!</f>
        <v>#REF!</v>
      </c>
      <c r="H117" s="36" t="e">
        <f t="shared" si="19"/>
        <v>#REF!</v>
      </c>
      <c r="I117" s="62" t="e">
        <f>F117/E117*100</f>
        <v>#REF!</v>
      </c>
      <c r="J117" s="71">
        <v>1000</v>
      </c>
      <c r="K117" s="72">
        <f t="shared" si="12"/>
        <v>17</v>
      </c>
      <c r="L117" s="50" t="e">
        <f t="shared" si="15"/>
        <v>#REF!</v>
      </c>
      <c r="M117" s="50" t="e">
        <f t="shared" si="16"/>
        <v>#REF!</v>
      </c>
      <c r="N117" s="50" t="e">
        <f t="shared" si="17"/>
        <v>#REF!</v>
      </c>
      <c r="O117" s="118" t="e">
        <f t="shared" si="18"/>
        <v>#REF!</v>
      </c>
    </row>
    <row r="118" spans="1:15" s="7" customFormat="1" ht="63" hidden="1" customHeight="1">
      <c r="A118" s="10" t="e">
        <f>#REF!</f>
        <v>#REF!</v>
      </c>
      <c r="B118" s="10" t="e">
        <f>#REF!</f>
        <v>#REF!</v>
      </c>
      <c r="C118" s="10" t="e">
        <f>#REF!</f>
        <v>#REF!</v>
      </c>
      <c r="D118" s="92" t="s">
        <v>105</v>
      </c>
      <c r="E118" s="87">
        <f>'План мес'!E103</f>
        <v>5000</v>
      </c>
      <c r="F118" s="87" t="e">
        <f>#REF!</f>
        <v>#REF!</v>
      </c>
      <c r="G118" s="87" t="e">
        <f>#REF!</f>
        <v>#REF!</v>
      </c>
      <c r="H118" s="36" t="e">
        <f t="shared" si="19"/>
        <v>#REF!</v>
      </c>
      <c r="I118" s="62" t="e">
        <f>F118/E118*100</f>
        <v>#REF!</v>
      </c>
      <c r="J118" s="71">
        <v>1000</v>
      </c>
      <c r="K118" s="72">
        <f t="shared" si="12"/>
        <v>5</v>
      </c>
      <c r="L118" s="50" t="e">
        <f t="shared" si="15"/>
        <v>#REF!</v>
      </c>
      <c r="M118" s="50" t="e">
        <f t="shared" si="16"/>
        <v>#REF!</v>
      </c>
      <c r="N118" s="50" t="e">
        <f t="shared" si="17"/>
        <v>#REF!</v>
      </c>
      <c r="O118" s="118" t="e">
        <f t="shared" si="18"/>
        <v>#REF!</v>
      </c>
    </row>
    <row r="119" spans="1:15" s="7" customFormat="1" ht="31.5" hidden="1" customHeight="1">
      <c r="A119" s="10" t="e">
        <f>#REF!</f>
        <v>#REF!</v>
      </c>
      <c r="B119" s="10" t="e">
        <f>#REF!</f>
        <v>#REF!</v>
      </c>
      <c r="C119" s="10" t="e">
        <f>#REF!</f>
        <v>#REF!</v>
      </c>
      <c r="D119" s="92" t="s">
        <v>77</v>
      </c>
      <c r="E119" s="87">
        <f>'План мес'!E104</f>
        <v>79000</v>
      </c>
      <c r="F119" s="87" t="e">
        <f>#REF!</f>
        <v>#REF!</v>
      </c>
      <c r="G119" s="87" t="e">
        <f>#REF!</f>
        <v>#REF!</v>
      </c>
      <c r="H119" s="36" t="e">
        <f t="shared" si="19"/>
        <v>#REF!</v>
      </c>
      <c r="I119" s="62" t="e">
        <f>F119/E119*100</f>
        <v>#REF!</v>
      </c>
      <c r="J119" s="71">
        <v>1000</v>
      </c>
      <c r="K119" s="72">
        <f t="shared" si="12"/>
        <v>79</v>
      </c>
      <c r="L119" s="50" t="e">
        <f t="shared" si="15"/>
        <v>#REF!</v>
      </c>
      <c r="M119" s="50" t="e">
        <f t="shared" si="16"/>
        <v>#REF!</v>
      </c>
      <c r="N119" s="50" t="e">
        <f t="shared" si="17"/>
        <v>#REF!</v>
      </c>
      <c r="O119" s="118" t="e">
        <f t="shared" si="18"/>
        <v>#REF!</v>
      </c>
    </row>
    <row r="120" spans="1:15" s="7" customFormat="1" ht="31.5" hidden="1" customHeight="1">
      <c r="A120" s="10" t="e">
        <f>#REF!</f>
        <v>#REF!</v>
      </c>
      <c r="B120" s="10" t="e">
        <f>#REF!</f>
        <v>#REF!</v>
      </c>
      <c r="C120" s="10" t="e">
        <f>#REF!</f>
        <v>#REF!</v>
      </c>
      <c r="D120" s="92" t="s">
        <v>77</v>
      </c>
      <c r="E120" s="87">
        <f>'План мес'!E105</f>
        <v>0</v>
      </c>
      <c r="F120" s="87" t="e">
        <f>#REF!</f>
        <v>#REF!</v>
      </c>
      <c r="G120" s="87" t="e">
        <f>#REF!</f>
        <v>#REF!</v>
      </c>
      <c r="H120" s="36" t="e">
        <f t="shared" si="19"/>
        <v>#REF!</v>
      </c>
      <c r="I120" s="62"/>
      <c r="J120" s="71">
        <v>1000</v>
      </c>
      <c r="K120" s="72">
        <f>E120/J120</f>
        <v>0</v>
      </c>
      <c r="L120" s="50" t="e">
        <f t="shared" si="15"/>
        <v>#REF!</v>
      </c>
      <c r="M120" s="50" t="e">
        <f t="shared" si="16"/>
        <v>#REF!</v>
      </c>
      <c r="N120" s="50" t="e">
        <f t="shared" si="17"/>
        <v>#REF!</v>
      </c>
      <c r="O120" s="118">
        <f t="shared" si="18"/>
        <v>0</v>
      </c>
    </row>
    <row r="121" spans="1:15" s="7" customFormat="1" ht="31.5" hidden="1" customHeight="1">
      <c r="A121" s="10" t="e">
        <f>#REF!</f>
        <v>#REF!</v>
      </c>
      <c r="B121" s="10" t="e">
        <f>#REF!</f>
        <v>#REF!</v>
      </c>
      <c r="C121" s="10" t="e">
        <f>#REF!</f>
        <v>#REF!</v>
      </c>
      <c r="D121" s="92" t="s">
        <v>77</v>
      </c>
      <c r="E121" s="87">
        <f>'План мес'!E106</f>
        <v>15000</v>
      </c>
      <c r="F121" s="87" t="e">
        <f>#REF!</f>
        <v>#REF!</v>
      </c>
      <c r="G121" s="87" t="e">
        <f>#REF!</f>
        <v>#REF!</v>
      </c>
      <c r="H121" s="36" t="e">
        <f t="shared" si="19"/>
        <v>#REF!</v>
      </c>
      <c r="I121" s="62"/>
      <c r="J121" s="71">
        <v>1000</v>
      </c>
      <c r="K121" s="72">
        <f t="shared" si="12"/>
        <v>15</v>
      </c>
      <c r="L121" s="50" t="e">
        <f t="shared" si="15"/>
        <v>#REF!</v>
      </c>
      <c r="M121" s="50" t="e">
        <f>G121/J121</f>
        <v>#REF!</v>
      </c>
      <c r="N121" s="50" t="e">
        <f t="shared" si="17"/>
        <v>#REF!</v>
      </c>
      <c r="O121" s="118">
        <f t="shared" si="18"/>
        <v>0</v>
      </c>
    </row>
    <row r="122" spans="1:15" s="7" customFormat="1" ht="31.5" hidden="1" customHeight="1">
      <c r="A122" s="10" t="e">
        <f>#REF!</f>
        <v>#REF!</v>
      </c>
      <c r="B122" s="10" t="e">
        <f>#REF!</f>
        <v>#REF!</v>
      </c>
      <c r="C122" s="10" t="e">
        <f>#REF!</f>
        <v>#REF!</v>
      </c>
      <c r="D122" s="92" t="s">
        <v>77</v>
      </c>
      <c r="E122" s="87">
        <f>'План мес'!E107</f>
        <v>0</v>
      </c>
      <c r="F122" s="87" t="e">
        <f>#REF!</f>
        <v>#REF!</v>
      </c>
      <c r="G122" s="87" t="e">
        <f>#REF!</f>
        <v>#REF!</v>
      </c>
      <c r="H122" s="36" t="e">
        <f t="shared" si="19"/>
        <v>#REF!</v>
      </c>
      <c r="I122" s="62"/>
      <c r="J122" s="71">
        <v>1000</v>
      </c>
      <c r="K122" s="72">
        <f t="shared" si="12"/>
        <v>0</v>
      </c>
      <c r="L122" s="50" t="e">
        <f t="shared" si="15"/>
        <v>#REF!</v>
      </c>
      <c r="M122" s="50" t="e">
        <f>G122/J122</f>
        <v>#REF!</v>
      </c>
      <c r="N122" s="50" t="e">
        <f t="shared" si="17"/>
        <v>#REF!</v>
      </c>
      <c r="O122" s="118">
        <f t="shared" si="18"/>
        <v>0</v>
      </c>
    </row>
    <row r="123" spans="1:15" s="7" customFormat="1" ht="31.5" hidden="1" customHeight="1">
      <c r="A123" s="10" t="e">
        <f>#REF!</f>
        <v>#REF!</v>
      </c>
      <c r="B123" s="10" t="e">
        <f>#REF!</f>
        <v>#REF!</v>
      </c>
      <c r="C123" s="10" t="e">
        <f>#REF!</f>
        <v>#REF!</v>
      </c>
      <c r="D123" s="92" t="s">
        <v>77</v>
      </c>
      <c r="E123" s="87">
        <f>'План мес'!E108</f>
        <v>0</v>
      </c>
      <c r="F123" s="87" t="e">
        <f>#REF!</f>
        <v>#REF!</v>
      </c>
      <c r="G123" s="87" t="e">
        <f>#REF!</f>
        <v>#REF!</v>
      </c>
      <c r="H123" s="36" t="e">
        <f t="shared" si="19"/>
        <v>#REF!</v>
      </c>
      <c r="I123" s="62"/>
      <c r="J123" s="71">
        <v>1000</v>
      </c>
      <c r="K123" s="72">
        <f t="shared" si="12"/>
        <v>0</v>
      </c>
      <c r="L123" s="50" t="e">
        <f t="shared" si="15"/>
        <v>#REF!</v>
      </c>
      <c r="M123" s="50" t="e">
        <f t="shared" si="16"/>
        <v>#REF!</v>
      </c>
      <c r="N123" s="50" t="e">
        <f t="shared" si="17"/>
        <v>#REF!</v>
      </c>
      <c r="O123" s="118">
        <f t="shared" si="18"/>
        <v>0</v>
      </c>
    </row>
    <row r="124" spans="1:15" s="7" customFormat="1" ht="31.5" hidden="1" customHeight="1">
      <c r="A124" s="10" t="e">
        <f>#REF!</f>
        <v>#REF!</v>
      </c>
      <c r="B124" s="10" t="e">
        <f>#REF!</f>
        <v>#REF!</v>
      </c>
      <c r="C124" s="10" t="e">
        <f>#REF!</f>
        <v>#REF!</v>
      </c>
      <c r="D124" s="92" t="s">
        <v>77</v>
      </c>
      <c r="E124" s="87">
        <f>'План мес'!E109</f>
        <v>0</v>
      </c>
      <c r="F124" s="87" t="e">
        <f>#REF!</f>
        <v>#REF!</v>
      </c>
      <c r="G124" s="87" t="e">
        <f>#REF!</f>
        <v>#REF!</v>
      </c>
      <c r="H124" s="36" t="e">
        <f t="shared" si="19"/>
        <v>#REF!</v>
      </c>
      <c r="I124" s="62"/>
      <c r="J124" s="71">
        <v>1000</v>
      </c>
      <c r="K124" s="72">
        <f t="shared" si="12"/>
        <v>0</v>
      </c>
      <c r="L124" s="50" t="e">
        <f t="shared" si="15"/>
        <v>#REF!</v>
      </c>
      <c r="M124" s="50" t="e">
        <f t="shared" si="16"/>
        <v>#REF!</v>
      </c>
      <c r="N124" s="50" t="e">
        <f t="shared" si="17"/>
        <v>#REF!</v>
      </c>
      <c r="O124" s="118">
        <f t="shared" si="18"/>
        <v>0</v>
      </c>
    </row>
    <row r="125" spans="1:15" s="7" customFormat="1" ht="31.5" hidden="1" customHeight="1">
      <c r="A125" s="10" t="e">
        <f>#REF!</f>
        <v>#REF!</v>
      </c>
      <c r="B125" s="10" t="e">
        <f>#REF!</f>
        <v>#REF!</v>
      </c>
      <c r="C125" s="10" t="e">
        <f>#REF!</f>
        <v>#REF!</v>
      </c>
      <c r="D125" s="92" t="s">
        <v>77</v>
      </c>
      <c r="E125" s="87">
        <f>'План мес'!E110</f>
        <v>0</v>
      </c>
      <c r="F125" s="87" t="e">
        <f>#REF!</f>
        <v>#REF!</v>
      </c>
      <c r="G125" s="87" t="e">
        <f>#REF!</f>
        <v>#REF!</v>
      </c>
      <c r="H125" s="36" t="e">
        <f t="shared" si="19"/>
        <v>#REF!</v>
      </c>
      <c r="I125" s="62"/>
      <c r="J125" s="71">
        <v>1000</v>
      </c>
      <c r="K125" s="72">
        <f t="shared" si="12"/>
        <v>0</v>
      </c>
      <c r="L125" s="50" t="e">
        <f t="shared" si="15"/>
        <v>#REF!</v>
      </c>
      <c r="M125" s="50" t="e">
        <f t="shared" si="16"/>
        <v>#REF!</v>
      </c>
      <c r="N125" s="50" t="e">
        <f t="shared" si="17"/>
        <v>#REF!</v>
      </c>
      <c r="O125" s="118">
        <f t="shared" si="18"/>
        <v>0</v>
      </c>
    </row>
    <row r="126" spans="1:15" s="7" customFormat="1" ht="31.5" hidden="1" customHeight="1">
      <c r="A126" s="10" t="e">
        <f>#REF!</f>
        <v>#REF!</v>
      </c>
      <c r="B126" s="10" t="e">
        <f>#REF!</f>
        <v>#REF!</v>
      </c>
      <c r="C126" s="10" t="e">
        <f>#REF!</f>
        <v>#REF!</v>
      </c>
      <c r="D126" s="92" t="s">
        <v>78</v>
      </c>
      <c r="E126" s="87">
        <f>'План мес'!E111</f>
        <v>16000</v>
      </c>
      <c r="F126" s="87" t="e">
        <f>#REF!</f>
        <v>#REF!</v>
      </c>
      <c r="G126" s="87" t="e">
        <f>#REF!</f>
        <v>#REF!</v>
      </c>
      <c r="H126" s="36" t="e">
        <f t="shared" si="19"/>
        <v>#REF!</v>
      </c>
      <c r="I126" s="62" t="e">
        <f>F126/E126*100</f>
        <v>#REF!</v>
      </c>
      <c r="J126" s="71">
        <v>1000</v>
      </c>
      <c r="K126" s="72">
        <f t="shared" si="12"/>
        <v>16</v>
      </c>
      <c r="L126" s="50" t="e">
        <f t="shared" si="15"/>
        <v>#REF!</v>
      </c>
      <c r="M126" s="50" t="e">
        <f t="shared" si="16"/>
        <v>#REF!</v>
      </c>
      <c r="N126" s="50" t="e">
        <f t="shared" si="17"/>
        <v>#REF!</v>
      </c>
      <c r="O126" s="118" t="e">
        <f>I126</f>
        <v>#REF!</v>
      </c>
    </row>
    <row r="127" spans="1:15" s="7" customFormat="1" ht="31.5" hidden="1" customHeight="1">
      <c r="A127" s="10" t="e">
        <f>#REF!</f>
        <v>#REF!</v>
      </c>
      <c r="B127" s="10" t="e">
        <f>#REF!</f>
        <v>#REF!</v>
      </c>
      <c r="C127" s="10" t="e">
        <f>#REF!</f>
        <v>#REF!</v>
      </c>
      <c r="D127" s="94" t="s">
        <v>106</v>
      </c>
      <c r="E127" s="87">
        <f>'План мес'!E112</f>
        <v>0</v>
      </c>
      <c r="F127" s="87" t="e">
        <f>#REF!</f>
        <v>#REF!</v>
      </c>
      <c r="G127" s="87" t="e">
        <f>#REF!</f>
        <v>#REF!</v>
      </c>
      <c r="H127" s="36" t="e">
        <f t="shared" si="19"/>
        <v>#REF!</v>
      </c>
      <c r="I127" s="62"/>
      <c r="J127" s="71">
        <v>1000</v>
      </c>
      <c r="K127" s="72">
        <f t="shared" si="12"/>
        <v>0</v>
      </c>
      <c r="L127" s="50" t="e">
        <f t="shared" si="15"/>
        <v>#REF!</v>
      </c>
      <c r="M127" s="50" t="e">
        <f t="shared" si="16"/>
        <v>#REF!</v>
      </c>
      <c r="N127" s="50" t="e">
        <f t="shared" si="17"/>
        <v>#REF!</v>
      </c>
      <c r="O127" s="118">
        <f>I127</f>
        <v>0</v>
      </c>
    </row>
    <row r="128" spans="1:15" s="7" customFormat="1" ht="31.5" hidden="1" customHeight="1">
      <c r="A128" s="10" t="e">
        <f>#REF!</f>
        <v>#REF!</v>
      </c>
      <c r="B128" s="10" t="e">
        <f>#REF!</f>
        <v>#REF!</v>
      </c>
      <c r="C128" s="10" t="e">
        <f>#REF!</f>
        <v>#REF!</v>
      </c>
      <c r="D128" s="94" t="s">
        <v>106</v>
      </c>
      <c r="E128" s="87">
        <f>'План мес'!E113</f>
        <v>105000</v>
      </c>
      <c r="F128" s="87" t="e">
        <f>#REF!</f>
        <v>#REF!</v>
      </c>
      <c r="G128" s="87" t="e">
        <f>#REF!</f>
        <v>#REF!</v>
      </c>
      <c r="H128" s="36" t="e">
        <f t="shared" si="19"/>
        <v>#REF!</v>
      </c>
      <c r="I128" s="62"/>
      <c r="J128" s="71">
        <v>1000</v>
      </c>
      <c r="K128" s="72">
        <f t="shared" si="12"/>
        <v>105</v>
      </c>
      <c r="L128" s="50" t="e">
        <f t="shared" si="15"/>
        <v>#REF!</v>
      </c>
      <c r="M128" s="50" t="e">
        <f t="shared" si="16"/>
        <v>#REF!</v>
      </c>
      <c r="N128" s="50" t="e">
        <f t="shared" si="17"/>
        <v>#REF!</v>
      </c>
      <c r="O128" s="118">
        <f t="shared" si="18"/>
        <v>0</v>
      </c>
    </row>
    <row r="129" spans="1:23" s="7" customFormat="1" ht="31.5" hidden="1" customHeight="1">
      <c r="A129" s="10" t="e">
        <f>#REF!</f>
        <v>#REF!</v>
      </c>
      <c r="B129" s="10" t="e">
        <f>#REF!</f>
        <v>#REF!</v>
      </c>
      <c r="C129" s="10" t="e">
        <f>#REF!</f>
        <v>#REF!</v>
      </c>
      <c r="D129" s="94" t="s">
        <v>106</v>
      </c>
      <c r="E129" s="87">
        <f>'План мес'!E114</f>
        <v>58000</v>
      </c>
      <c r="F129" s="87" t="e">
        <f>#REF!</f>
        <v>#REF!</v>
      </c>
      <c r="G129" s="87" t="e">
        <f>#REF!</f>
        <v>#REF!</v>
      </c>
      <c r="H129" s="36" t="e">
        <f t="shared" si="19"/>
        <v>#REF!</v>
      </c>
      <c r="I129" s="62"/>
      <c r="J129" s="71">
        <v>1000</v>
      </c>
      <c r="K129" s="72">
        <v>58</v>
      </c>
      <c r="L129" s="50" t="e">
        <f t="shared" si="15"/>
        <v>#REF!</v>
      </c>
      <c r="M129" s="50" t="e">
        <f t="shared" si="16"/>
        <v>#REF!</v>
      </c>
      <c r="N129" s="50" t="e">
        <f t="shared" si="17"/>
        <v>#REF!</v>
      </c>
      <c r="O129" s="118">
        <f t="shared" si="18"/>
        <v>0</v>
      </c>
    </row>
    <row r="130" spans="1:23" s="7" customFormat="1" ht="31.5" hidden="1" customHeight="1">
      <c r="A130" s="10" t="e">
        <f>#REF!</f>
        <v>#REF!</v>
      </c>
      <c r="B130" s="10" t="e">
        <f>#REF!</f>
        <v>#REF!</v>
      </c>
      <c r="C130" s="10" t="e">
        <f>#REF!</f>
        <v>#REF!</v>
      </c>
      <c r="D130" s="94" t="s">
        <v>106</v>
      </c>
      <c r="E130" s="87">
        <f>'План мес'!E115</f>
        <v>0</v>
      </c>
      <c r="F130" s="87" t="e">
        <f>#REF!</f>
        <v>#REF!</v>
      </c>
      <c r="G130" s="87" t="e">
        <f>#REF!</f>
        <v>#REF!</v>
      </c>
      <c r="H130" s="36" t="e">
        <f t="shared" si="19"/>
        <v>#REF!</v>
      </c>
      <c r="I130" s="62"/>
      <c r="J130" s="71">
        <v>1000</v>
      </c>
      <c r="K130" s="72">
        <f t="shared" si="12"/>
        <v>0</v>
      </c>
      <c r="L130" s="50" t="e">
        <f t="shared" si="15"/>
        <v>#REF!</v>
      </c>
      <c r="M130" s="50" t="e">
        <f t="shared" si="16"/>
        <v>#REF!</v>
      </c>
      <c r="N130" s="50" t="e">
        <f t="shared" si="17"/>
        <v>#REF!</v>
      </c>
      <c r="O130" s="118">
        <f t="shared" si="18"/>
        <v>0</v>
      </c>
    </row>
    <row r="131" spans="1:23" s="7" customFormat="1" ht="31.5" hidden="1" customHeight="1">
      <c r="A131" s="10" t="e">
        <f>#REF!</f>
        <v>#REF!</v>
      </c>
      <c r="B131" s="10" t="e">
        <f>#REF!</f>
        <v>#REF!</v>
      </c>
      <c r="C131" s="10" t="e">
        <f>#REF!</f>
        <v>#REF!</v>
      </c>
      <c r="D131" s="94" t="s">
        <v>106</v>
      </c>
      <c r="E131" s="87">
        <f>'План мес'!E116</f>
        <v>0</v>
      </c>
      <c r="F131" s="87" t="e">
        <f>#REF!</f>
        <v>#REF!</v>
      </c>
      <c r="G131" s="87" t="e">
        <f>#REF!</f>
        <v>#REF!</v>
      </c>
      <c r="H131" s="36" t="e">
        <f t="shared" si="19"/>
        <v>#REF!</v>
      </c>
      <c r="I131" s="62"/>
      <c r="J131" s="71">
        <v>1000</v>
      </c>
      <c r="K131" s="72">
        <f t="shared" si="12"/>
        <v>0</v>
      </c>
      <c r="L131" s="50" t="e">
        <f t="shared" si="15"/>
        <v>#REF!</v>
      </c>
      <c r="M131" s="50" t="e">
        <f t="shared" si="16"/>
        <v>#REF!</v>
      </c>
      <c r="N131" s="50" t="e">
        <f t="shared" si="17"/>
        <v>#REF!</v>
      </c>
      <c r="O131" s="118">
        <f t="shared" si="18"/>
        <v>0</v>
      </c>
    </row>
    <row r="132" spans="1:23" s="7" customFormat="1" ht="31.5" hidden="1" customHeight="1">
      <c r="A132" s="10" t="e">
        <f>#REF!</f>
        <v>#REF!</v>
      </c>
      <c r="B132" s="10" t="e">
        <f>#REF!</f>
        <v>#REF!</v>
      </c>
      <c r="C132" s="10" t="e">
        <f>#REF!</f>
        <v>#REF!</v>
      </c>
      <c r="D132" s="94" t="s">
        <v>106</v>
      </c>
      <c r="E132" s="87">
        <f>'План мес'!E117</f>
        <v>79000</v>
      </c>
      <c r="F132" s="87" t="e">
        <f>#REF!</f>
        <v>#REF!</v>
      </c>
      <c r="G132" s="87" t="e">
        <f>#REF!</f>
        <v>#REF!</v>
      </c>
      <c r="H132" s="36" t="e">
        <f>F132-E132</f>
        <v>#REF!</v>
      </c>
      <c r="I132" s="62"/>
      <c r="J132" s="71">
        <v>1000</v>
      </c>
      <c r="K132" s="72">
        <f t="shared" si="12"/>
        <v>79</v>
      </c>
      <c r="L132" s="50" t="e">
        <f>F132/J132</f>
        <v>#REF!</v>
      </c>
      <c r="M132" s="50" t="e">
        <f t="shared" si="16"/>
        <v>#REF!</v>
      </c>
      <c r="N132" s="50" t="e">
        <f t="shared" si="17"/>
        <v>#REF!</v>
      </c>
      <c r="O132" s="118">
        <f t="shared" si="18"/>
        <v>0</v>
      </c>
    </row>
    <row r="133" spans="1:23" s="7" customFormat="1" ht="31.5" hidden="1" customHeight="1">
      <c r="A133" s="10" t="e">
        <f>#REF!</f>
        <v>#REF!</v>
      </c>
      <c r="B133" s="10" t="e">
        <f>#REF!</f>
        <v>#REF!</v>
      </c>
      <c r="C133" s="10" t="e">
        <f>#REF!</f>
        <v>#REF!</v>
      </c>
      <c r="D133" s="94" t="s">
        <v>106</v>
      </c>
      <c r="E133" s="87">
        <f>'План мес'!E118</f>
        <v>0</v>
      </c>
      <c r="F133" s="87" t="e">
        <f>#REF!</f>
        <v>#REF!</v>
      </c>
      <c r="G133" s="87" t="e">
        <f>#REF!</f>
        <v>#REF!</v>
      </c>
      <c r="H133" s="36" t="e">
        <f>F133-E133</f>
        <v>#REF!</v>
      </c>
      <c r="I133" s="62"/>
      <c r="J133" s="71">
        <v>1000</v>
      </c>
      <c r="K133" s="72">
        <f t="shared" si="12"/>
        <v>0</v>
      </c>
      <c r="L133" s="50" t="e">
        <f>F133/J133</f>
        <v>#REF!</v>
      </c>
      <c r="M133" s="50" t="e">
        <f t="shared" si="16"/>
        <v>#REF!</v>
      </c>
      <c r="N133" s="50" t="e">
        <f t="shared" si="17"/>
        <v>#REF!</v>
      </c>
      <c r="O133" s="118">
        <f t="shared" si="18"/>
        <v>0</v>
      </c>
    </row>
    <row r="134" spans="1:23" s="7" customFormat="1" ht="31.5" hidden="1" customHeight="1">
      <c r="A134" s="10" t="e">
        <f>#REF!</f>
        <v>#REF!</v>
      </c>
      <c r="B134" s="10" t="e">
        <f>#REF!</f>
        <v>#REF!</v>
      </c>
      <c r="C134" s="10" t="e">
        <f>#REF!</f>
        <v>#REF!</v>
      </c>
      <c r="D134" s="94" t="s">
        <v>106</v>
      </c>
      <c r="E134" s="87">
        <f>'План мес'!E119</f>
        <v>0</v>
      </c>
      <c r="F134" s="87" t="e">
        <f>#REF!</f>
        <v>#REF!</v>
      </c>
      <c r="G134" s="87" t="e">
        <f>#REF!</f>
        <v>#REF!</v>
      </c>
      <c r="H134" s="36" t="e">
        <f t="shared" si="19"/>
        <v>#REF!</v>
      </c>
      <c r="I134" s="62"/>
      <c r="J134" s="71">
        <v>1000</v>
      </c>
      <c r="K134" s="72">
        <f>E134/J134</f>
        <v>0</v>
      </c>
      <c r="L134" s="50" t="e">
        <f t="shared" si="15"/>
        <v>#REF!</v>
      </c>
      <c r="M134" s="50" t="e">
        <f t="shared" si="16"/>
        <v>#REF!</v>
      </c>
      <c r="N134" s="50" t="e">
        <f t="shared" si="17"/>
        <v>#REF!</v>
      </c>
      <c r="O134" s="118">
        <f t="shared" si="18"/>
        <v>0</v>
      </c>
    </row>
    <row r="135" spans="1:23" s="7" customFormat="1" ht="31.5" hidden="1" customHeight="1">
      <c r="A135" s="10" t="e">
        <f>#REF!</f>
        <v>#REF!</v>
      </c>
      <c r="B135" s="10" t="e">
        <f>#REF!</f>
        <v>#REF!</v>
      </c>
      <c r="C135" s="10" t="e">
        <f>#REF!</f>
        <v>#REF!</v>
      </c>
      <c r="D135" s="94" t="s">
        <v>106</v>
      </c>
      <c r="E135" s="87">
        <f>'План мес'!E120</f>
        <v>0</v>
      </c>
      <c r="F135" s="87" t="e">
        <f>#REF!</f>
        <v>#REF!</v>
      </c>
      <c r="G135" s="87" t="e">
        <f>#REF!</f>
        <v>#REF!</v>
      </c>
      <c r="H135" s="36" t="e">
        <f t="shared" si="19"/>
        <v>#REF!</v>
      </c>
      <c r="I135" s="62"/>
      <c r="J135" s="71">
        <v>1000</v>
      </c>
      <c r="K135" s="72">
        <f>E135/J135</f>
        <v>0</v>
      </c>
      <c r="L135" s="50" t="e">
        <f t="shared" si="15"/>
        <v>#REF!</v>
      </c>
      <c r="M135" s="50" t="e">
        <f t="shared" si="16"/>
        <v>#REF!</v>
      </c>
      <c r="N135" s="50" t="e">
        <f t="shared" si="17"/>
        <v>#REF!</v>
      </c>
      <c r="O135" s="118">
        <f t="shared" si="18"/>
        <v>0</v>
      </c>
    </row>
    <row r="136" spans="1:23" s="7" customFormat="1" ht="31.5" hidden="1" customHeight="1">
      <c r="A136" s="10" t="e">
        <f>#REF!</f>
        <v>#REF!</v>
      </c>
      <c r="B136" s="10" t="e">
        <f>#REF!</f>
        <v>#REF!</v>
      </c>
      <c r="C136" s="10" t="e">
        <f>#REF!</f>
        <v>#REF!</v>
      </c>
      <c r="D136" s="94" t="s">
        <v>106</v>
      </c>
      <c r="E136" s="87">
        <f>'План мес'!E121</f>
        <v>141000</v>
      </c>
      <c r="F136" s="87" t="e">
        <f>#REF!</f>
        <v>#REF!</v>
      </c>
      <c r="G136" s="87" t="e">
        <f>#REF!</f>
        <v>#REF!</v>
      </c>
      <c r="H136" s="36" t="e">
        <f t="shared" si="19"/>
        <v>#REF!</v>
      </c>
      <c r="I136" s="62"/>
      <c r="J136" s="71">
        <v>1000</v>
      </c>
      <c r="K136" s="72">
        <f t="shared" si="12"/>
        <v>141</v>
      </c>
      <c r="L136" s="50" t="e">
        <f t="shared" si="15"/>
        <v>#REF!</v>
      </c>
      <c r="M136" s="50" t="e">
        <f t="shared" si="16"/>
        <v>#REF!</v>
      </c>
      <c r="N136" s="50" t="e">
        <f t="shared" si="17"/>
        <v>#REF!</v>
      </c>
      <c r="O136" s="118">
        <f t="shared" si="18"/>
        <v>0</v>
      </c>
    </row>
    <row r="137" spans="1:23" s="7" customFormat="1" ht="21.75" customHeight="1">
      <c r="A137" s="128"/>
      <c r="B137" s="125"/>
      <c r="C137" s="126" t="s">
        <v>39</v>
      </c>
      <c r="D137" s="129" t="s">
        <v>41</v>
      </c>
      <c r="E137" s="78">
        <f>E138+E139</f>
        <v>6000</v>
      </c>
      <c r="F137" s="78" t="e">
        <f>F138+F139</f>
        <v>#REF!</v>
      </c>
      <c r="G137" s="78" t="e">
        <f>G138+G139</f>
        <v>#REF!</v>
      </c>
      <c r="H137" s="78" t="e">
        <f>F137-E137</f>
        <v>#REF!</v>
      </c>
      <c r="I137" s="76" t="e">
        <f>F137/E137*100</f>
        <v>#REF!</v>
      </c>
      <c r="J137" s="71">
        <v>1000</v>
      </c>
      <c r="K137" s="117">
        <f t="shared" si="12"/>
        <v>6</v>
      </c>
      <c r="L137" s="118" t="e">
        <f t="shared" si="15"/>
        <v>#REF!</v>
      </c>
      <c r="M137" s="118" t="e">
        <f t="shared" si="16"/>
        <v>#REF!</v>
      </c>
      <c r="N137" s="118" t="e">
        <f>H137/J137</f>
        <v>#REF!</v>
      </c>
      <c r="O137" s="118" t="e">
        <f t="shared" si="18"/>
        <v>#REF!</v>
      </c>
    </row>
    <row r="138" spans="1:23" s="7" customFormat="1" ht="24.75" hidden="1" customHeight="1">
      <c r="A138" s="10" t="e">
        <f>#REF!</f>
        <v>#REF!</v>
      </c>
      <c r="B138" s="10" t="e">
        <f>#REF!</f>
        <v>#REF!</v>
      </c>
      <c r="C138" s="10" t="e">
        <f>#REF!</f>
        <v>#REF!</v>
      </c>
      <c r="D138" s="86" t="s">
        <v>42</v>
      </c>
      <c r="E138" s="87">
        <f>'План мес'!E122</f>
        <v>0</v>
      </c>
      <c r="F138" s="87" t="e">
        <f>#REF!</f>
        <v>#REF!</v>
      </c>
      <c r="G138" s="87" t="e">
        <f>#REF!</f>
        <v>#REF!</v>
      </c>
      <c r="H138" s="36" t="e">
        <f>F138-E138</f>
        <v>#REF!</v>
      </c>
      <c r="I138" s="62"/>
      <c r="J138" s="71">
        <v>1000</v>
      </c>
      <c r="K138" s="72">
        <f t="shared" si="12"/>
        <v>0</v>
      </c>
      <c r="L138" s="50" t="e">
        <f t="shared" si="15"/>
        <v>#REF!</v>
      </c>
      <c r="M138" s="50" t="e">
        <f t="shared" si="16"/>
        <v>#REF!</v>
      </c>
      <c r="N138" s="50" t="e">
        <f t="shared" si="17"/>
        <v>#REF!</v>
      </c>
      <c r="O138" s="118">
        <f t="shared" si="18"/>
        <v>0</v>
      </c>
    </row>
    <row r="139" spans="1:23" s="7" customFormat="1" ht="31.5" hidden="1">
      <c r="A139" s="10" t="e">
        <f>#REF!</f>
        <v>#REF!</v>
      </c>
      <c r="B139" s="10" t="e">
        <f>#REF!</f>
        <v>#REF!</v>
      </c>
      <c r="C139" s="10" t="e">
        <f>#REF!</f>
        <v>#REF!</v>
      </c>
      <c r="D139" s="86" t="s">
        <v>42</v>
      </c>
      <c r="E139" s="87">
        <f>'План мес'!E123</f>
        <v>6000</v>
      </c>
      <c r="F139" s="87" t="e">
        <f>#REF!</f>
        <v>#REF!</v>
      </c>
      <c r="G139" s="87" t="e">
        <f>#REF!</f>
        <v>#REF!</v>
      </c>
      <c r="H139" s="36" t="e">
        <f>F139-E139</f>
        <v>#REF!</v>
      </c>
      <c r="I139" s="62" t="e">
        <f>F139/E139*100</f>
        <v>#REF!</v>
      </c>
      <c r="J139" s="71">
        <v>1000</v>
      </c>
      <c r="K139" s="72">
        <f t="shared" si="12"/>
        <v>6</v>
      </c>
      <c r="L139" s="50" t="e">
        <f t="shared" si="15"/>
        <v>#REF!</v>
      </c>
      <c r="M139" s="50" t="e">
        <f>G139/J139</f>
        <v>#REF!</v>
      </c>
      <c r="N139" s="50" t="e">
        <f t="shared" si="17"/>
        <v>#REF!</v>
      </c>
      <c r="O139" s="77" t="e">
        <f>I139</f>
        <v>#REF!</v>
      </c>
    </row>
    <row r="140" spans="1:23" s="7" customFormat="1" ht="18.75">
      <c r="A140" s="119"/>
      <c r="B140" s="128"/>
      <c r="C140" s="112"/>
      <c r="D140" s="113" t="s">
        <v>26</v>
      </c>
      <c r="E140" s="131" t="e">
        <f>E9+E25+E26+E27+E59+E73+E79+E85+E88+E95+E100+E102+E137+E63</f>
        <v>#REF!</v>
      </c>
      <c r="F140" s="131" t="e">
        <f>F9+F25+F26+F27+F59+F73+F79+F85+F88+F95+F100+F102+F137+F63</f>
        <v>#REF!</v>
      </c>
      <c r="G140" s="131" t="e">
        <f>G9+G25+G26+G27+G59+G73+G79+G85+G88+G95+G100+G102+G137+G63</f>
        <v>#REF!</v>
      </c>
      <c r="H140" s="78" t="e">
        <f>F140-E140</f>
        <v>#REF!</v>
      </c>
      <c r="I140" s="76" t="e">
        <f>F140/E140*100</f>
        <v>#REF!</v>
      </c>
      <c r="J140" s="71">
        <v>1000</v>
      </c>
      <c r="K140" s="117" t="e">
        <f>E140/J140</f>
        <v>#REF!</v>
      </c>
      <c r="L140" s="118" t="e">
        <f>F140/J140</f>
        <v>#REF!</v>
      </c>
      <c r="M140" s="118" t="e">
        <f>G140/J140</f>
        <v>#REF!</v>
      </c>
      <c r="N140" s="118" t="e">
        <f>H140/J140</f>
        <v>#REF!</v>
      </c>
      <c r="O140" s="118" t="e">
        <f>I140</f>
        <v>#REF!</v>
      </c>
    </row>
    <row r="141" spans="1:23" s="15" customFormat="1" ht="18.75">
      <c r="A141" s="73"/>
      <c r="F141" s="64"/>
      <c r="G141" s="64"/>
      <c r="H141" s="65"/>
      <c r="I141" s="65"/>
      <c r="J141" s="71"/>
      <c r="L141" s="16"/>
      <c r="M141" s="16"/>
      <c r="N141" s="16"/>
      <c r="T141" s="7"/>
      <c r="U141" s="7"/>
      <c r="V141" s="7"/>
      <c r="W141" s="7"/>
    </row>
    <row r="142" spans="1:23" s="15" customFormat="1" ht="18.75">
      <c r="A142" s="73"/>
      <c r="E142" s="63"/>
      <c r="F142" s="64"/>
      <c r="G142" s="64"/>
      <c r="H142" s="65"/>
      <c r="I142" s="65"/>
      <c r="J142" s="65"/>
      <c r="L142" s="16"/>
      <c r="M142" s="16"/>
      <c r="N142" s="16"/>
      <c r="T142" s="7"/>
      <c r="U142" s="7"/>
      <c r="V142" s="7"/>
      <c r="W142" s="7"/>
    </row>
    <row r="143" spans="1:23" s="15" customFormat="1" ht="18.75">
      <c r="A143" s="73"/>
      <c r="C143" s="406" t="s">
        <v>237</v>
      </c>
      <c r="D143" s="406"/>
      <c r="E143" s="63"/>
      <c r="F143" s="64"/>
      <c r="G143" s="64"/>
      <c r="H143" s="65"/>
      <c r="I143" s="65"/>
      <c r="J143" s="65"/>
      <c r="L143" s="16"/>
      <c r="M143" s="16"/>
      <c r="N143" s="16"/>
      <c r="T143" s="7"/>
      <c r="U143" s="7"/>
      <c r="V143" s="7"/>
      <c r="W143" s="7"/>
    </row>
    <row r="144" spans="1:23" s="15" customFormat="1" ht="18.75">
      <c r="A144" s="73"/>
      <c r="C144" s="406" t="s">
        <v>244</v>
      </c>
      <c r="D144" s="406"/>
      <c r="E144" s="63"/>
      <c r="F144" s="64"/>
      <c r="G144" s="64"/>
      <c r="H144" s="65"/>
      <c r="I144" s="65"/>
      <c r="J144" s="65"/>
      <c r="L144" s="16"/>
      <c r="M144" s="16"/>
      <c r="N144" s="16"/>
      <c r="U144" s="7"/>
      <c r="V144" s="7"/>
      <c r="W144" s="7"/>
    </row>
    <row r="145" spans="1:250" s="15" customFormat="1" ht="18.75">
      <c r="A145" s="73"/>
      <c r="C145" s="406" t="s">
        <v>245</v>
      </c>
      <c r="D145" s="406"/>
      <c r="E145" s="400"/>
      <c r="F145" s="400"/>
      <c r="G145" s="400"/>
      <c r="H145" s="400"/>
      <c r="I145" s="400"/>
      <c r="J145" s="400"/>
      <c r="K145" s="406"/>
      <c r="L145" s="406"/>
      <c r="M145" s="406"/>
      <c r="N145" s="16"/>
      <c r="U145" s="7"/>
      <c r="V145" s="7"/>
      <c r="W145" s="7"/>
    </row>
    <row r="146" spans="1:250" s="15" customFormat="1" ht="18.75">
      <c r="A146" s="73"/>
      <c r="C146" s="400" t="s">
        <v>275</v>
      </c>
      <c r="D146" s="400"/>
      <c r="E146" s="400"/>
      <c r="F146" s="400"/>
      <c r="G146" s="400"/>
      <c r="H146" s="400"/>
      <c r="I146" s="400"/>
      <c r="J146" s="400"/>
      <c r="K146" s="400"/>
      <c r="L146" s="400"/>
      <c r="M146" s="400"/>
      <c r="N146" s="16"/>
      <c r="U146" s="7"/>
      <c r="V146" s="7"/>
      <c r="W146" s="7"/>
    </row>
    <row r="147" spans="1:250" s="15" customFormat="1" ht="18.75">
      <c r="A147" s="39"/>
      <c r="B147" s="39"/>
      <c r="C147" s="400" t="s">
        <v>246</v>
      </c>
      <c r="D147" s="400"/>
      <c r="E147" s="400"/>
      <c r="F147" s="400"/>
      <c r="G147" s="400"/>
      <c r="H147" s="400"/>
      <c r="I147" s="400"/>
      <c r="J147" s="400"/>
      <c r="K147" s="400"/>
      <c r="L147" s="400"/>
      <c r="M147" s="400"/>
      <c r="N147" s="400"/>
      <c r="O147" s="46"/>
      <c r="U147" s="7"/>
      <c r="V147" s="7"/>
      <c r="W147" s="7"/>
    </row>
    <row r="148" spans="1:250" s="15" customFormat="1" ht="18.75">
      <c r="U148" s="7"/>
      <c r="V148" s="7"/>
      <c r="W148" s="7"/>
    </row>
    <row r="149" spans="1:250" s="15" customFormat="1" ht="20.25">
      <c r="B149" s="17"/>
      <c r="C149" s="156" t="s">
        <v>43</v>
      </c>
      <c r="D149" s="156"/>
      <c r="E149" s="17"/>
      <c r="F149" s="17"/>
      <c r="G149" s="17"/>
      <c r="H149" s="18" t="s">
        <v>44</v>
      </c>
      <c r="J149" s="46"/>
      <c r="K149" s="40"/>
      <c r="L149" s="40"/>
      <c r="M149" s="40"/>
      <c r="N149" s="18" t="s">
        <v>44</v>
      </c>
      <c r="U149" s="7"/>
      <c r="V149" s="7"/>
      <c r="W149" s="7"/>
    </row>
    <row r="150" spans="1:250" s="15" customFormat="1" ht="20.25">
      <c r="A150" s="20"/>
      <c r="B150" s="17"/>
      <c r="C150" s="156"/>
      <c r="D150" s="38"/>
      <c r="E150" s="68"/>
      <c r="F150" s="7"/>
      <c r="G150" s="7"/>
      <c r="H150" s="7"/>
      <c r="I150" s="7"/>
      <c r="J150" s="7"/>
      <c r="K150" s="17"/>
      <c r="L150" s="17"/>
      <c r="M150" s="17"/>
      <c r="N150" s="18"/>
      <c r="U150" s="7"/>
      <c r="V150" s="7"/>
      <c r="W150" s="7"/>
    </row>
    <row r="151" spans="1:250" ht="20.25">
      <c r="A151" s="18"/>
      <c r="B151" s="18"/>
      <c r="C151" s="399" t="s">
        <v>47</v>
      </c>
      <c r="D151" s="399"/>
      <c r="K151" s="18"/>
      <c r="L151" s="18"/>
      <c r="M151" s="18"/>
      <c r="N151" s="15"/>
      <c r="O151" s="18"/>
      <c r="P151" s="18"/>
      <c r="Q151" s="18"/>
      <c r="R151" s="18"/>
      <c r="S151" s="18"/>
      <c r="T151" s="18"/>
      <c r="U151" s="7"/>
      <c r="V151" s="7"/>
      <c r="W151" s="7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  <c r="AS151" s="18"/>
      <c r="AT151" s="18"/>
      <c r="AU151" s="18"/>
      <c r="AV151" s="18"/>
      <c r="AW151" s="18"/>
      <c r="AX151" s="18"/>
      <c r="AY151" s="18"/>
      <c r="AZ151" s="18"/>
      <c r="BA151" s="18"/>
      <c r="BB151" s="18"/>
      <c r="BC151" s="18"/>
      <c r="BD151" s="18"/>
      <c r="BE151" s="18"/>
      <c r="BF151" s="18"/>
      <c r="BG151" s="18"/>
      <c r="BH151" s="18"/>
      <c r="BI151" s="18"/>
      <c r="BJ151" s="18"/>
      <c r="BK151" s="18"/>
      <c r="BL151" s="18"/>
      <c r="BM151" s="18"/>
      <c r="BN151" s="18"/>
      <c r="BO151" s="18"/>
      <c r="BP151" s="18"/>
      <c r="BQ151" s="18"/>
      <c r="BR151" s="18"/>
      <c r="BS151" s="18"/>
      <c r="BT151" s="18"/>
      <c r="BU151" s="18"/>
      <c r="BV151" s="18"/>
      <c r="BW151" s="18"/>
      <c r="BX151" s="18"/>
      <c r="BY151" s="18"/>
      <c r="BZ151" s="18"/>
      <c r="CA151" s="18"/>
      <c r="CB151" s="18"/>
      <c r="CC151" s="18"/>
      <c r="CD151" s="18"/>
      <c r="CE151" s="18"/>
      <c r="CF151" s="18"/>
      <c r="CG151" s="18"/>
      <c r="CH151" s="18"/>
      <c r="CI151" s="18"/>
      <c r="CJ151" s="18"/>
      <c r="CK151" s="18"/>
      <c r="CL151" s="18"/>
      <c r="CM151" s="18"/>
      <c r="CN151" s="18"/>
      <c r="CO151" s="18"/>
      <c r="CP151" s="18"/>
      <c r="CQ151" s="18"/>
      <c r="CR151" s="18"/>
      <c r="CS151" s="18"/>
      <c r="CT151" s="18"/>
      <c r="CU151" s="18"/>
      <c r="CV151" s="18"/>
      <c r="CW151" s="18"/>
      <c r="CX151" s="18"/>
      <c r="CY151" s="18"/>
      <c r="CZ151" s="18"/>
      <c r="DA151" s="18"/>
      <c r="DB151" s="18"/>
      <c r="DC151" s="18"/>
      <c r="DD151" s="18"/>
      <c r="DE151" s="18"/>
      <c r="DF151" s="18"/>
      <c r="DG151" s="18"/>
      <c r="DH151" s="18"/>
      <c r="DI151" s="18"/>
      <c r="DJ151" s="18"/>
      <c r="DK151" s="18"/>
      <c r="DL151" s="18"/>
      <c r="DM151" s="18"/>
      <c r="DN151" s="18"/>
      <c r="DO151" s="18"/>
      <c r="DP151" s="18"/>
      <c r="DQ151" s="18"/>
      <c r="DR151" s="18"/>
      <c r="DS151" s="18"/>
      <c r="DT151" s="18"/>
      <c r="DU151" s="18"/>
      <c r="DV151" s="18"/>
      <c r="DW151" s="18"/>
      <c r="DX151" s="18"/>
      <c r="DY151" s="18"/>
      <c r="DZ151" s="18"/>
      <c r="EA151" s="18"/>
      <c r="EB151" s="18"/>
      <c r="EC151" s="18"/>
      <c r="ED151" s="18"/>
      <c r="EE151" s="18"/>
      <c r="EF151" s="18"/>
      <c r="EG151" s="18"/>
      <c r="EH151" s="18"/>
      <c r="EI151" s="18"/>
      <c r="EJ151" s="18"/>
      <c r="EK151" s="18"/>
      <c r="EL151" s="18"/>
      <c r="EM151" s="18"/>
      <c r="EN151" s="18"/>
      <c r="EO151" s="18"/>
      <c r="EP151" s="18"/>
      <c r="EQ151" s="18"/>
      <c r="ER151" s="18"/>
      <c r="ES151" s="18"/>
      <c r="ET151" s="18"/>
      <c r="EU151" s="18"/>
      <c r="EV151" s="18"/>
      <c r="EW151" s="18"/>
      <c r="EX151" s="18"/>
      <c r="EY151" s="18"/>
      <c r="EZ151" s="18"/>
      <c r="FA151" s="18"/>
      <c r="FB151" s="18"/>
      <c r="FC151" s="18"/>
      <c r="FD151" s="18"/>
      <c r="FE151" s="18"/>
      <c r="FF151" s="18"/>
      <c r="FG151" s="18"/>
      <c r="FH151" s="18"/>
      <c r="FI151" s="18"/>
      <c r="FJ151" s="18"/>
      <c r="FK151" s="18"/>
      <c r="FL151" s="18"/>
      <c r="FM151" s="18"/>
      <c r="FN151" s="18"/>
      <c r="FO151" s="18"/>
      <c r="FP151" s="18"/>
      <c r="FQ151" s="18"/>
      <c r="FR151" s="18"/>
      <c r="FS151" s="18"/>
      <c r="FT151" s="18"/>
      <c r="FU151" s="18"/>
      <c r="FV151" s="18"/>
      <c r="FW151" s="18"/>
      <c r="FX151" s="18"/>
      <c r="FY151" s="18"/>
      <c r="FZ151" s="18"/>
      <c r="GA151" s="18"/>
      <c r="GB151" s="18"/>
      <c r="GC151" s="18"/>
      <c r="GD151" s="18"/>
      <c r="GE151" s="18"/>
      <c r="GF151" s="18"/>
      <c r="GG151" s="18"/>
      <c r="GH151" s="18"/>
      <c r="GI151" s="18"/>
      <c r="GJ151" s="18"/>
      <c r="GK151" s="18"/>
      <c r="GL151" s="18"/>
      <c r="GM151" s="18"/>
      <c r="GN151" s="18"/>
      <c r="GO151" s="18"/>
      <c r="GP151" s="18"/>
      <c r="GQ151" s="18"/>
      <c r="GR151" s="18"/>
      <c r="GS151" s="18"/>
      <c r="GT151" s="18"/>
      <c r="GU151" s="18"/>
      <c r="GV151" s="18"/>
      <c r="GW151" s="18"/>
      <c r="GX151" s="18"/>
      <c r="GY151" s="18"/>
      <c r="GZ151" s="18"/>
      <c r="HA151" s="18"/>
      <c r="HB151" s="18"/>
      <c r="HC151" s="18"/>
      <c r="HD151" s="18"/>
      <c r="HE151" s="18"/>
      <c r="HF151" s="18"/>
      <c r="HG151" s="18"/>
      <c r="HH151" s="18"/>
      <c r="HI151" s="18"/>
      <c r="HJ151" s="18"/>
      <c r="HK151" s="18"/>
      <c r="HL151" s="18"/>
      <c r="HM151" s="18"/>
      <c r="HN151" s="18"/>
      <c r="HO151" s="18"/>
      <c r="HP151" s="18"/>
      <c r="HQ151" s="18"/>
      <c r="HR151" s="18"/>
      <c r="HS151" s="18"/>
      <c r="HT151" s="18"/>
      <c r="HU151" s="18"/>
      <c r="HV151" s="18"/>
      <c r="HW151" s="18"/>
      <c r="HX151" s="18"/>
      <c r="HY151" s="18"/>
      <c r="HZ151" s="18"/>
      <c r="IA151" s="18"/>
      <c r="IB151" s="18"/>
      <c r="IC151" s="18"/>
      <c r="ID151" s="18"/>
      <c r="IE151" s="18"/>
      <c r="IF151" s="18"/>
      <c r="IG151" s="18"/>
      <c r="IH151" s="18"/>
      <c r="II151" s="18"/>
      <c r="IJ151" s="18"/>
      <c r="IK151" s="18"/>
      <c r="IL151" s="18"/>
      <c r="IM151" s="18"/>
      <c r="IN151" s="18"/>
      <c r="IO151" s="18"/>
      <c r="IP151" s="18"/>
    </row>
    <row r="152" spans="1:250" s="19" customFormat="1" ht="20.25" hidden="1">
      <c r="D152" s="46"/>
      <c r="E152" s="46"/>
      <c r="F152" s="46"/>
      <c r="G152" s="46"/>
      <c r="H152" s="46"/>
      <c r="I152" s="46"/>
      <c r="J152" s="46"/>
      <c r="K152" s="46"/>
    </row>
    <row r="153" spans="1:250" s="19" customFormat="1" ht="20.25" hidden="1">
      <c r="A153" s="23"/>
      <c r="B153" s="23"/>
      <c r="C153" s="15" t="s">
        <v>45</v>
      </c>
      <c r="D153" s="15"/>
      <c r="E153" s="66"/>
      <c r="F153" s="66"/>
      <c r="G153" s="66"/>
      <c r="H153" s="7"/>
      <c r="I153" s="66"/>
      <c r="J153" s="67"/>
      <c r="K153" s="15"/>
      <c r="L153" s="15"/>
      <c r="M153" s="15"/>
      <c r="N153" s="15"/>
      <c r="O153" s="23"/>
    </row>
    <row r="154" spans="1:250" ht="20.25" hidden="1">
      <c r="A154" s="39"/>
      <c r="B154" s="39"/>
      <c r="C154" s="15" t="s">
        <v>11</v>
      </c>
      <c r="D154" s="15"/>
      <c r="E154" s="69"/>
      <c r="F154" s="69"/>
      <c r="G154" s="69"/>
      <c r="H154" s="69"/>
      <c r="I154" s="69"/>
      <c r="J154" s="68"/>
      <c r="K154" s="40"/>
      <c r="L154" s="40"/>
      <c r="M154" s="40"/>
      <c r="N154" s="15" t="s">
        <v>46</v>
      </c>
      <c r="O154" s="40"/>
    </row>
    <row r="155" spans="1:250" ht="20.25" hidden="1">
      <c r="A155" s="39"/>
      <c r="B155" s="39"/>
      <c r="C155" s="15"/>
      <c r="D155" s="15"/>
      <c r="E155" s="69"/>
      <c r="F155" s="69"/>
      <c r="G155" s="69"/>
      <c r="H155" s="69"/>
      <c r="I155" s="69"/>
      <c r="J155" s="68"/>
      <c r="K155" s="40"/>
      <c r="L155" s="40"/>
      <c r="M155" s="40"/>
      <c r="N155" s="15"/>
      <c r="O155" s="40"/>
    </row>
    <row r="156" spans="1:250" ht="18.75" hidden="1">
      <c r="C156" s="3" t="s">
        <v>64</v>
      </c>
      <c r="D156" s="15"/>
      <c r="K156" s="15"/>
      <c r="L156" s="15"/>
      <c r="M156" s="15"/>
      <c r="N156" s="15"/>
    </row>
    <row r="157" spans="1:250" hidden="1">
      <c r="U157" s="7"/>
      <c r="V157" s="7"/>
      <c r="W157" s="7"/>
      <c r="IP157" s="3" t="s">
        <v>27</v>
      </c>
    </row>
    <row r="158" spans="1:250" ht="20.25">
      <c r="A158" s="19"/>
      <c r="D158" s="19"/>
      <c r="E158" s="70"/>
      <c r="F158" s="67"/>
      <c r="G158" s="67"/>
      <c r="H158" s="67"/>
      <c r="I158" s="67"/>
      <c r="J158" s="67"/>
      <c r="K158" s="19"/>
      <c r="L158" s="19"/>
      <c r="M158" s="19"/>
      <c r="N158" s="19"/>
      <c r="O158" s="19"/>
    </row>
  </sheetData>
  <autoFilter ref="A8:IP140">
    <filterColumn colId="1">
      <filters blank="1"/>
    </filterColumn>
  </autoFilter>
  <mergeCells count="13">
    <mergeCell ref="C1:N1"/>
    <mergeCell ref="C2:N2"/>
    <mergeCell ref="C151:D151"/>
    <mergeCell ref="A5:C5"/>
    <mergeCell ref="A6:A7"/>
    <mergeCell ref="B6:B7"/>
    <mergeCell ref="C6:C7"/>
    <mergeCell ref="D6:D7"/>
    <mergeCell ref="C143:D143"/>
    <mergeCell ref="C144:D144"/>
    <mergeCell ref="C145:M145"/>
    <mergeCell ref="C146:M146"/>
    <mergeCell ref="C147:N147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  <colBreaks count="1" manualBreakCount="1">
    <brk id="1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E107"/>
  <sheetViews>
    <sheetView tabSelected="1" view="pageBreakPreview" zoomScale="87" zoomScaleNormal="66" zoomScaleSheetLayoutView="87" workbookViewId="0">
      <selection activeCell="C19" sqref="C19:C20"/>
    </sheetView>
  </sheetViews>
  <sheetFormatPr defaultRowHeight="18"/>
  <cols>
    <col min="1" max="1" width="31.140625" style="301" customWidth="1"/>
    <col min="2" max="2" width="64.140625" customWidth="1"/>
    <col min="3" max="3" width="23.28515625" customWidth="1"/>
    <col min="4" max="4" width="12" customWidth="1"/>
    <col min="5" max="5" width="39.42578125" customWidth="1"/>
  </cols>
  <sheetData>
    <row r="1" spans="1:3">
      <c r="B1" s="1"/>
      <c r="C1" s="306" t="s">
        <v>450</v>
      </c>
    </row>
    <row r="2" spans="1:3">
      <c r="B2" s="3"/>
      <c r="C2" s="247" t="s">
        <v>440</v>
      </c>
    </row>
    <row r="3" spans="1:3">
      <c r="B3" s="3"/>
      <c r="C3" s="247" t="s">
        <v>441</v>
      </c>
    </row>
    <row r="4" spans="1:3">
      <c r="B4" s="3"/>
      <c r="C4" s="247" t="s">
        <v>442</v>
      </c>
    </row>
    <row r="5" spans="1:3">
      <c r="B5" s="3"/>
      <c r="C5" s="247" t="s">
        <v>443</v>
      </c>
    </row>
    <row r="6" spans="1:3">
      <c r="B6" s="3"/>
      <c r="C6" s="247" t="s">
        <v>444</v>
      </c>
    </row>
    <row r="7" spans="1:3">
      <c r="B7" s="3"/>
      <c r="C7" s="247" t="s">
        <v>445</v>
      </c>
    </row>
    <row r="8" spans="1:3" ht="18.75">
      <c r="A8" s="303"/>
      <c r="B8" s="307"/>
      <c r="C8" s="304"/>
    </row>
    <row r="9" spans="1:3" ht="18.75">
      <c r="A9" s="303"/>
      <c r="B9" s="307"/>
      <c r="C9" s="304"/>
    </row>
    <row r="10" spans="1:3" ht="18.75">
      <c r="A10" s="303"/>
      <c r="B10" s="307"/>
      <c r="C10" s="304" t="s">
        <v>446</v>
      </c>
    </row>
    <row r="11" spans="1:3" ht="18.75">
      <c r="A11" s="303"/>
      <c r="B11" s="307"/>
      <c r="C11" s="304" t="s">
        <v>440</v>
      </c>
    </row>
    <row r="12" spans="1:3" ht="18.75">
      <c r="A12" s="303"/>
      <c r="B12" s="307"/>
      <c r="C12" s="304" t="s">
        <v>447</v>
      </c>
    </row>
    <row r="13" spans="1:3" ht="18.75">
      <c r="A13" s="303"/>
      <c r="B13" s="307"/>
      <c r="C13" s="304" t="s">
        <v>448</v>
      </c>
    </row>
    <row r="14" spans="1:3" ht="18.75">
      <c r="A14" s="303"/>
      <c r="B14" s="307"/>
      <c r="C14" s="304" t="s">
        <v>449</v>
      </c>
    </row>
    <row r="15" spans="1:3" ht="18.75">
      <c r="A15" s="303"/>
      <c r="B15" s="305"/>
      <c r="C15" s="304"/>
    </row>
    <row r="16" spans="1:3" ht="18.75">
      <c r="A16" s="446" t="s">
        <v>455</v>
      </c>
      <c r="B16" s="446"/>
      <c r="C16" s="446"/>
    </row>
    <row r="17" spans="1:5" ht="18.75">
      <c r="A17" s="303"/>
      <c r="B17" s="305"/>
      <c r="C17" s="304"/>
    </row>
    <row r="18" spans="1:5" ht="18.75" thickBot="1">
      <c r="C18" s="319" t="s">
        <v>452</v>
      </c>
    </row>
    <row r="19" spans="1:5" ht="12.75" customHeight="1">
      <c r="A19" s="427" t="s">
        <v>0</v>
      </c>
      <c r="B19" s="429" t="s">
        <v>29</v>
      </c>
      <c r="C19" s="425" t="s">
        <v>406</v>
      </c>
    </row>
    <row r="20" spans="1:5" ht="59.25" customHeight="1" thickBot="1">
      <c r="A20" s="428"/>
      <c r="B20" s="430"/>
      <c r="C20" s="426"/>
      <c r="D20" s="302"/>
    </row>
    <row r="21" spans="1:5" ht="19.5" thickBot="1">
      <c r="A21" s="326">
        <v>1</v>
      </c>
      <c r="B21" s="327">
        <v>2</v>
      </c>
      <c r="C21" s="328">
        <v>3</v>
      </c>
    </row>
    <row r="22" spans="1:5" ht="26.25" customHeight="1" thickBot="1">
      <c r="A22" s="329"/>
      <c r="B22" s="204" t="s">
        <v>412</v>
      </c>
      <c r="C22" s="330">
        <v>5080711.2847100003</v>
      </c>
      <c r="D22" s="300"/>
      <c r="E22" s="253"/>
    </row>
    <row r="23" spans="1:5" ht="25.5" customHeight="1" thickBot="1">
      <c r="A23" s="331" t="s">
        <v>299</v>
      </c>
      <c r="B23" s="332" t="s">
        <v>411</v>
      </c>
      <c r="C23" s="330">
        <v>1894379.2812500002</v>
      </c>
      <c r="E23" s="253"/>
    </row>
    <row r="24" spans="1:5" ht="22.5" customHeight="1" thickBot="1">
      <c r="A24" s="333"/>
      <c r="B24" s="334" t="s">
        <v>376</v>
      </c>
      <c r="C24" s="335">
        <v>1805967.7653200002</v>
      </c>
      <c r="E24" s="253"/>
    </row>
    <row r="25" spans="1:5" ht="24.75" customHeight="1" thickBot="1">
      <c r="A25" s="331" t="s">
        <v>13</v>
      </c>
      <c r="B25" s="204" t="s">
        <v>300</v>
      </c>
      <c r="C25" s="330">
        <v>1581957.29272</v>
      </c>
      <c r="E25" s="253"/>
    </row>
    <row r="26" spans="1:5" ht="110.25" customHeight="1">
      <c r="A26" s="336" t="s">
        <v>279</v>
      </c>
      <c r="B26" s="337" t="s">
        <v>417</v>
      </c>
      <c r="C26" s="338">
        <v>1578294.5994800001</v>
      </c>
      <c r="E26" s="253"/>
    </row>
    <row r="27" spans="1:5" ht="149.25" customHeight="1">
      <c r="A27" s="320" t="s">
        <v>280</v>
      </c>
      <c r="B27" s="308" t="s">
        <v>453</v>
      </c>
      <c r="C27" s="321">
        <v>1919.2730100000001</v>
      </c>
      <c r="E27" s="253"/>
    </row>
    <row r="28" spans="1:5" ht="66.75" customHeight="1">
      <c r="A28" s="320" t="s">
        <v>281</v>
      </c>
      <c r="B28" s="309" t="s">
        <v>429</v>
      </c>
      <c r="C28" s="321">
        <v>674.35185000000001</v>
      </c>
      <c r="E28" s="253"/>
    </row>
    <row r="29" spans="1:5" ht="132" customHeight="1" thickBot="1">
      <c r="A29" s="339" t="s">
        <v>282</v>
      </c>
      <c r="B29" s="340" t="s">
        <v>88</v>
      </c>
      <c r="C29" s="341">
        <v>1069.0683799999999</v>
      </c>
      <c r="E29" s="253"/>
    </row>
    <row r="30" spans="1:5" ht="38.25" thickBot="1">
      <c r="A30" s="331" t="s">
        <v>357</v>
      </c>
      <c r="B30" s="342" t="s">
        <v>366</v>
      </c>
      <c r="C30" s="343">
        <v>18244.091929999999</v>
      </c>
      <c r="E30" s="253"/>
    </row>
    <row r="31" spans="1:5" ht="111" customHeight="1">
      <c r="A31" s="336" t="s">
        <v>362</v>
      </c>
      <c r="B31" s="337" t="s">
        <v>358</v>
      </c>
      <c r="C31" s="338">
        <v>6135.54295</v>
      </c>
      <c r="E31" s="253"/>
    </row>
    <row r="32" spans="1:5" ht="129.75" hidden="1" customHeight="1">
      <c r="A32" s="320" t="s">
        <v>363</v>
      </c>
      <c r="B32" s="308" t="s">
        <v>359</v>
      </c>
      <c r="C32" s="321">
        <v>0</v>
      </c>
      <c r="E32" s="253"/>
    </row>
    <row r="33" spans="1:5" ht="111.75" customHeight="1">
      <c r="A33" s="320" t="s">
        <v>363</v>
      </c>
      <c r="B33" s="315" t="s">
        <v>359</v>
      </c>
      <c r="C33" s="321">
        <v>132.65251000000001</v>
      </c>
      <c r="E33" s="253"/>
    </row>
    <row r="34" spans="1:5" ht="113.25" customHeight="1" thickBot="1">
      <c r="A34" s="320" t="s">
        <v>364</v>
      </c>
      <c r="B34" s="308" t="s">
        <v>360</v>
      </c>
      <c r="C34" s="321">
        <v>11975.89647</v>
      </c>
      <c r="E34" s="253"/>
    </row>
    <row r="35" spans="1:5" ht="108.75" hidden="1" customHeight="1">
      <c r="A35" s="339" t="s">
        <v>365</v>
      </c>
      <c r="B35" s="340" t="s">
        <v>361</v>
      </c>
      <c r="C35" s="341">
        <v>0</v>
      </c>
      <c r="E35" s="253"/>
    </row>
    <row r="36" spans="1:5" ht="23.25" customHeight="1" thickBot="1">
      <c r="A36" s="331" t="s">
        <v>301</v>
      </c>
      <c r="B36" s="345" t="s">
        <v>302</v>
      </c>
      <c r="C36" s="346">
        <v>77311.630590000001</v>
      </c>
      <c r="E36" s="253"/>
    </row>
    <row r="37" spans="1:5" ht="41.25" customHeight="1">
      <c r="A37" s="336" t="s">
        <v>283</v>
      </c>
      <c r="B37" s="337" t="s">
        <v>38</v>
      </c>
      <c r="C37" s="344">
        <v>13405.751399999999</v>
      </c>
      <c r="E37" s="253"/>
    </row>
    <row r="38" spans="1:5" ht="60" hidden="1" customHeight="1">
      <c r="A38" s="320" t="s">
        <v>317</v>
      </c>
      <c r="B38" s="308" t="s">
        <v>318</v>
      </c>
      <c r="C38" s="322">
        <v>0</v>
      </c>
      <c r="E38" s="253"/>
    </row>
    <row r="39" spans="1:5" ht="62.25" customHeight="1">
      <c r="A39" s="320" t="s">
        <v>284</v>
      </c>
      <c r="B39" s="308" t="s">
        <v>335</v>
      </c>
      <c r="C39" s="322">
        <v>17143.655500000001</v>
      </c>
      <c r="E39" s="253"/>
    </row>
    <row r="40" spans="1:5" ht="37.5" customHeight="1">
      <c r="A40" s="320" t="s">
        <v>286</v>
      </c>
      <c r="B40" s="308" t="s">
        <v>56</v>
      </c>
      <c r="C40" s="322">
        <v>16598.945879999999</v>
      </c>
      <c r="E40" s="253"/>
    </row>
    <row r="41" spans="1:5" ht="37.5">
      <c r="A41" s="320" t="s">
        <v>287</v>
      </c>
      <c r="B41" s="308" t="s">
        <v>337</v>
      </c>
      <c r="C41" s="322">
        <v>29626.303</v>
      </c>
      <c r="E41" s="253"/>
    </row>
    <row r="42" spans="1:5" ht="18.75">
      <c r="A42" s="320" t="s">
        <v>288</v>
      </c>
      <c r="B42" s="308" t="s">
        <v>54</v>
      </c>
      <c r="C42" s="322">
        <v>211.155</v>
      </c>
      <c r="E42" s="253"/>
    </row>
    <row r="43" spans="1:5" ht="60.75" customHeight="1" thickBot="1">
      <c r="A43" s="339" t="s">
        <v>416</v>
      </c>
      <c r="B43" s="347" t="s">
        <v>331</v>
      </c>
      <c r="C43" s="348">
        <v>325.81981000000002</v>
      </c>
      <c r="E43" s="253"/>
    </row>
    <row r="44" spans="1:5" ht="22.5" customHeight="1" thickBot="1">
      <c r="A44" s="331" t="s">
        <v>303</v>
      </c>
      <c r="B44" s="345" t="s">
        <v>304</v>
      </c>
      <c r="C44" s="343">
        <v>109497.15043000001</v>
      </c>
      <c r="E44" s="253"/>
    </row>
    <row r="45" spans="1:5" ht="76.5" customHeight="1">
      <c r="A45" s="336" t="s">
        <v>289</v>
      </c>
      <c r="B45" s="337" t="s">
        <v>93</v>
      </c>
      <c r="C45" s="344">
        <v>14198.930699999999</v>
      </c>
      <c r="E45" s="253"/>
    </row>
    <row r="46" spans="1:5" ht="92.25" customHeight="1">
      <c r="A46" s="320" t="s">
        <v>428</v>
      </c>
      <c r="B46" s="308" t="s">
        <v>427</v>
      </c>
      <c r="C46" s="322">
        <v>81469.7</v>
      </c>
      <c r="E46" s="253"/>
    </row>
    <row r="47" spans="1:5" ht="99.75" customHeight="1" thickBot="1">
      <c r="A47" s="339" t="s">
        <v>426</v>
      </c>
      <c r="B47" s="340" t="s">
        <v>425</v>
      </c>
      <c r="C47" s="348">
        <v>13828.51973</v>
      </c>
      <c r="E47" s="253"/>
    </row>
    <row r="48" spans="1:5" ht="24" customHeight="1" thickBot="1">
      <c r="A48" s="331" t="s">
        <v>305</v>
      </c>
      <c r="B48" s="345" t="s">
        <v>306</v>
      </c>
      <c r="C48" s="343">
        <v>18957.59965</v>
      </c>
      <c r="E48" s="253"/>
    </row>
    <row r="49" spans="1:5" ht="78" customHeight="1" thickBot="1">
      <c r="A49" s="336" t="s">
        <v>292</v>
      </c>
      <c r="B49" s="337" t="s">
        <v>340</v>
      </c>
      <c r="C49" s="344">
        <v>18957.59965</v>
      </c>
      <c r="E49" s="253"/>
    </row>
    <row r="50" spans="1:5" ht="41.25" hidden="1" customHeight="1">
      <c r="A50" s="320" t="s">
        <v>165</v>
      </c>
      <c r="B50" s="308" t="s">
        <v>418</v>
      </c>
      <c r="C50" s="322">
        <v>0</v>
      </c>
      <c r="E50" s="253"/>
    </row>
    <row r="51" spans="1:5" ht="37.5" hidden="1">
      <c r="A51" s="349" t="s">
        <v>307</v>
      </c>
      <c r="B51" s="350" t="s">
        <v>308</v>
      </c>
      <c r="C51" s="348">
        <v>0</v>
      </c>
      <c r="E51" s="253"/>
    </row>
    <row r="52" spans="1:5" ht="21.75" customHeight="1" thickBot="1">
      <c r="A52" s="431" t="s">
        <v>375</v>
      </c>
      <c r="B52" s="432"/>
      <c r="C52" s="351">
        <v>88411.515930000009</v>
      </c>
      <c r="E52" s="253"/>
    </row>
    <row r="53" spans="1:5" ht="54" customHeight="1" thickBot="1">
      <c r="A53" s="331" t="s">
        <v>309</v>
      </c>
      <c r="B53" s="345" t="s">
        <v>310</v>
      </c>
      <c r="C53" s="343">
        <v>57506</v>
      </c>
      <c r="E53" s="253"/>
    </row>
    <row r="54" spans="1:5" ht="111" hidden="1" customHeight="1">
      <c r="A54" s="336" t="s">
        <v>164</v>
      </c>
      <c r="B54" s="352" t="s">
        <v>419</v>
      </c>
      <c r="C54" s="344">
        <v>0</v>
      </c>
      <c r="E54" s="253"/>
    </row>
    <row r="55" spans="1:5" ht="73.5" customHeight="1">
      <c r="A55" s="320" t="s">
        <v>30</v>
      </c>
      <c r="B55" s="309" t="s">
        <v>420</v>
      </c>
      <c r="C55" s="323">
        <v>52206</v>
      </c>
      <c r="E55" s="253"/>
    </row>
    <row r="56" spans="1:5" ht="93.75" hidden="1" customHeight="1">
      <c r="A56" s="320" t="s">
        <v>373</v>
      </c>
      <c r="B56" s="309" t="s">
        <v>371</v>
      </c>
      <c r="C56" s="323">
        <v>0</v>
      </c>
      <c r="E56" s="253"/>
    </row>
    <row r="57" spans="1:5" ht="56.25">
      <c r="A57" s="320" t="s">
        <v>374</v>
      </c>
      <c r="B57" s="309" t="s">
        <v>372</v>
      </c>
      <c r="C57" s="323">
        <v>4000</v>
      </c>
      <c r="E57" s="253"/>
    </row>
    <row r="58" spans="1:5" ht="76.5" customHeight="1" thickBot="1">
      <c r="A58" s="339" t="s">
        <v>323</v>
      </c>
      <c r="B58" s="340" t="s">
        <v>344</v>
      </c>
      <c r="C58" s="353">
        <v>1300</v>
      </c>
      <c r="E58" s="253"/>
    </row>
    <row r="59" spans="1:5" ht="38.25" thickBot="1">
      <c r="A59" s="331" t="s">
        <v>311</v>
      </c>
      <c r="B59" s="332" t="s">
        <v>312</v>
      </c>
      <c r="C59" s="330">
        <v>7972.6575999999995</v>
      </c>
      <c r="E59" s="253"/>
    </row>
    <row r="60" spans="1:5" ht="40.5" customHeight="1">
      <c r="A60" s="336" t="s">
        <v>161</v>
      </c>
      <c r="B60" s="354" t="s">
        <v>421</v>
      </c>
      <c r="C60" s="344">
        <v>1006.6266000000001</v>
      </c>
      <c r="E60" s="253"/>
    </row>
    <row r="61" spans="1:5" ht="39" customHeight="1">
      <c r="A61" s="320" t="s">
        <v>293</v>
      </c>
      <c r="B61" s="310" t="s">
        <v>346</v>
      </c>
      <c r="C61" s="322">
        <v>302.12</v>
      </c>
      <c r="E61" s="253"/>
    </row>
    <row r="62" spans="1:5" ht="37.5">
      <c r="A62" s="320" t="s">
        <v>160</v>
      </c>
      <c r="B62" s="310" t="s">
        <v>101</v>
      </c>
      <c r="C62" s="322">
        <v>0</v>
      </c>
      <c r="E62" s="253"/>
    </row>
    <row r="63" spans="1:5" ht="37.5">
      <c r="A63" s="320" t="s">
        <v>294</v>
      </c>
      <c r="B63" s="310" t="s">
        <v>422</v>
      </c>
      <c r="C63" s="322">
        <v>5702.7110000000002</v>
      </c>
      <c r="E63" s="253"/>
    </row>
    <row r="64" spans="1:5" ht="38.25" thickBot="1">
      <c r="A64" s="339" t="s">
        <v>328</v>
      </c>
      <c r="B64" s="355" t="s">
        <v>347</v>
      </c>
      <c r="C64" s="348">
        <v>961.2</v>
      </c>
      <c r="E64" s="253"/>
    </row>
    <row r="65" spans="1:5" ht="38.25" thickBot="1">
      <c r="A65" s="331" t="s">
        <v>313</v>
      </c>
      <c r="B65" s="356" t="s">
        <v>314</v>
      </c>
      <c r="C65" s="330">
        <v>126.3326</v>
      </c>
      <c r="E65" s="253"/>
    </row>
    <row r="66" spans="1:5" ht="24.75" customHeight="1" thickBot="1">
      <c r="A66" s="331" t="s">
        <v>59</v>
      </c>
      <c r="B66" s="345" t="s">
        <v>58</v>
      </c>
      <c r="C66" s="330">
        <v>2815.2</v>
      </c>
      <c r="E66" s="253"/>
    </row>
    <row r="67" spans="1:5" ht="119.25" customHeight="1">
      <c r="A67" s="357" t="s">
        <v>325</v>
      </c>
      <c r="B67" s="352" t="s">
        <v>103</v>
      </c>
      <c r="C67" s="344">
        <v>2415.1999999999998</v>
      </c>
      <c r="E67" s="253"/>
    </row>
    <row r="68" spans="1:5" ht="90" customHeight="1" thickBot="1">
      <c r="A68" s="358" t="s">
        <v>368</v>
      </c>
      <c r="B68" s="359" t="s">
        <v>367</v>
      </c>
      <c r="C68" s="348">
        <v>400</v>
      </c>
      <c r="E68" s="253"/>
    </row>
    <row r="69" spans="1:5" ht="21.75" customHeight="1" thickBot="1">
      <c r="A69" s="331" t="s">
        <v>315</v>
      </c>
      <c r="B69" s="342" t="s">
        <v>316</v>
      </c>
      <c r="C69" s="330">
        <v>19981.325729999997</v>
      </c>
      <c r="E69" s="253"/>
    </row>
    <row r="70" spans="1:5" ht="185.25" customHeight="1">
      <c r="A70" s="336" t="s">
        <v>36</v>
      </c>
      <c r="B70" s="360" t="s">
        <v>423</v>
      </c>
      <c r="C70" s="344">
        <v>513.67999999999995</v>
      </c>
      <c r="E70" s="253"/>
    </row>
    <row r="71" spans="1:5" ht="72.75" customHeight="1">
      <c r="A71" s="320" t="s">
        <v>31</v>
      </c>
      <c r="B71" s="311" t="s">
        <v>71</v>
      </c>
      <c r="C71" s="322">
        <v>176.86667000000006</v>
      </c>
      <c r="E71" s="253"/>
    </row>
    <row r="72" spans="1:5" ht="90.75" customHeight="1">
      <c r="A72" s="320" t="s">
        <v>32</v>
      </c>
      <c r="B72" s="311" t="s">
        <v>104</v>
      </c>
      <c r="C72" s="322">
        <v>67.058670000000006</v>
      </c>
      <c r="E72" s="253"/>
    </row>
    <row r="73" spans="1:5" ht="93" customHeight="1">
      <c r="A73" s="320" t="s">
        <v>324</v>
      </c>
      <c r="B73" s="311" t="s">
        <v>349</v>
      </c>
      <c r="C73" s="322">
        <v>0</v>
      </c>
      <c r="E73" s="253"/>
    </row>
    <row r="74" spans="1:5" ht="76.5" customHeight="1">
      <c r="A74" s="320" t="s">
        <v>53</v>
      </c>
      <c r="B74" s="311" t="s">
        <v>73</v>
      </c>
      <c r="C74" s="322">
        <v>28.66667</v>
      </c>
      <c r="E74" s="253"/>
    </row>
    <row r="75" spans="1:5" ht="100.5" customHeight="1">
      <c r="A75" s="320" t="s">
        <v>451</v>
      </c>
      <c r="B75" s="318" t="s">
        <v>454</v>
      </c>
      <c r="C75" s="322">
        <v>168.07772</v>
      </c>
      <c r="E75" s="253"/>
    </row>
    <row r="76" spans="1:5" ht="37.5">
      <c r="A76" s="320" t="s">
        <v>34</v>
      </c>
      <c r="B76" s="311" t="s">
        <v>74</v>
      </c>
      <c r="C76" s="322">
        <v>71.250670000000014</v>
      </c>
      <c r="E76" s="253"/>
    </row>
    <row r="77" spans="1:5" ht="37.5">
      <c r="A77" s="320" t="s">
        <v>295</v>
      </c>
      <c r="B77" s="311" t="s">
        <v>74</v>
      </c>
      <c r="C77" s="322">
        <v>26.66667</v>
      </c>
      <c r="E77" s="253"/>
    </row>
    <row r="78" spans="1:5" ht="56.25">
      <c r="A78" s="320" t="s">
        <v>35</v>
      </c>
      <c r="B78" s="311" t="s">
        <v>350</v>
      </c>
      <c r="C78" s="322">
        <v>10</v>
      </c>
      <c r="E78" s="253"/>
    </row>
    <row r="79" spans="1:5" ht="56.25">
      <c r="A79" s="320" t="s">
        <v>191</v>
      </c>
      <c r="B79" s="311" t="s">
        <v>424</v>
      </c>
      <c r="C79" s="322">
        <v>2936.4293299999999</v>
      </c>
      <c r="E79" s="253"/>
    </row>
    <row r="80" spans="1:5" ht="76.5" customHeight="1">
      <c r="A80" s="320" t="s">
        <v>296</v>
      </c>
      <c r="B80" s="309" t="s">
        <v>352</v>
      </c>
      <c r="C80" s="322">
        <v>490.98</v>
      </c>
      <c r="E80" s="253"/>
    </row>
    <row r="81" spans="1:5" ht="42" customHeight="1">
      <c r="A81" s="320" t="s">
        <v>49</v>
      </c>
      <c r="B81" s="309" t="s">
        <v>353</v>
      </c>
      <c r="C81" s="322">
        <v>3485.4666699999998</v>
      </c>
      <c r="E81" s="253"/>
    </row>
    <row r="82" spans="1:5" ht="37.5">
      <c r="A82" s="320" t="s">
        <v>297</v>
      </c>
      <c r="B82" s="312" t="s">
        <v>354</v>
      </c>
      <c r="C82" s="322">
        <v>46.533329999999999</v>
      </c>
      <c r="E82" s="253"/>
    </row>
    <row r="83" spans="1:5" ht="93.75">
      <c r="A83" s="320" t="s">
        <v>57</v>
      </c>
      <c r="B83" s="312" t="s">
        <v>78</v>
      </c>
      <c r="C83" s="322">
        <v>664</v>
      </c>
      <c r="E83" s="253"/>
    </row>
    <row r="84" spans="1:5" ht="59.25" customHeight="1">
      <c r="A84" s="320" t="s">
        <v>369</v>
      </c>
      <c r="B84" s="317" t="s">
        <v>370</v>
      </c>
      <c r="C84" s="322">
        <v>1304.384</v>
      </c>
      <c r="E84" s="253"/>
    </row>
    <row r="85" spans="1:5" ht="60" customHeight="1">
      <c r="A85" s="320" t="s">
        <v>329</v>
      </c>
      <c r="B85" s="313" t="s">
        <v>332</v>
      </c>
      <c r="C85" s="322">
        <v>64</v>
      </c>
      <c r="E85" s="253"/>
    </row>
    <row r="86" spans="1:5" ht="60" customHeight="1">
      <c r="A86" s="320" t="s">
        <v>330</v>
      </c>
      <c r="B86" s="314" t="s">
        <v>355</v>
      </c>
      <c r="C86" s="322">
        <v>1292.8</v>
      </c>
      <c r="E86" s="253"/>
    </row>
    <row r="87" spans="1:5" ht="57" thickBot="1">
      <c r="A87" s="339" t="s">
        <v>52</v>
      </c>
      <c r="B87" s="361" t="s">
        <v>356</v>
      </c>
      <c r="C87" s="362">
        <v>8634.4653300000009</v>
      </c>
      <c r="E87" s="253"/>
    </row>
    <row r="88" spans="1:5" ht="19.5" thickBot="1">
      <c r="A88" s="364" t="s">
        <v>378</v>
      </c>
      <c r="B88" s="365" t="s">
        <v>41</v>
      </c>
      <c r="C88" s="366">
        <v>10</v>
      </c>
      <c r="E88" s="253"/>
    </row>
    <row r="89" spans="1:5" ht="38.25" thickBot="1">
      <c r="A89" s="367" t="s">
        <v>379</v>
      </c>
      <c r="B89" s="368" t="s">
        <v>42</v>
      </c>
      <c r="C89" s="369">
        <v>10</v>
      </c>
      <c r="E89" s="253"/>
    </row>
    <row r="90" spans="1:5" ht="20.25" customHeight="1" thickBot="1">
      <c r="A90" s="370" t="s">
        <v>380</v>
      </c>
      <c r="B90" s="222" t="s">
        <v>381</v>
      </c>
      <c r="C90" s="366">
        <v>3186332.0034599993</v>
      </c>
      <c r="E90" s="253"/>
    </row>
    <row r="91" spans="1:5" ht="36.75" customHeight="1" thickBot="1">
      <c r="A91" s="371" t="s">
        <v>382</v>
      </c>
      <c r="B91" s="372" t="s">
        <v>383</v>
      </c>
      <c r="C91" s="366">
        <v>3186332.0034599993</v>
      </c>
      <c r="E91" s="253"/>
    </row>
    <row r="92" spans="1:5" ht="42" customHeight="1" thickBot="1">
      <c r="A92" s="371" t="s">
        <v>384</v>
      </c>
      <c r="B92" s="372" t="s">
        <v>385</v>
      </c>
      <c r="C92" s="366">
        <v>1009.851</v>
      </c>
      <c r="E92" s="253"/>
    </row>
    <row r="93" spans="1:5" ht="56.25" customHeight="1" thickBot="1">
      <c r="A93" s="375" t="s">
        <v>386</v>
      </c>
      <c r="B93" s="368" t="s">
        <v>387</v>
      </c>
      <c r="C93" s="376">
        <v>1009.851</v>
      </c>
      <c r="E93" s="253"/>
    </row>
    <row r="94" spans="1:5" ht="57" thickBot="1">
      <c r="A94" s="371" t="s">
        <v>388</v>
      </c>
      <c r="B94" s="378" t="s">
        <v>389</v>
      </c>
      <c r="C94" s="379">
        <v>694.25694999999996</v>
      </c>
      <c r="E94" s="253"/>
    </row>
    <row r="95" spans="1:5" ht="75" customHeight="1" thickBot="1">
      <c r="A95" s="373" t="s">
        <v>390</v>
      </c>
      <c r="B95" s="377" t="s">
        <v>391</v>
      </c>
      <c r="C95" s="374">
        <v>694.25694999999996</v>
      </c>
      <c r="E95" s="253"/>
    </row>
    <row r="96" spans="1:5" ht="36" hidden="1" customHeight="1">
      <c r="A96" s="380" t="s">
        <v>392</v>
      </c>
      <c r="B96" s="381" t="s">
        <v>393</v>
      </c>
      <c r="C96" s="382">
        <v>0</v>
      </c>
      <c r="E96" s="253"/>
    </row>
    <row r="97" spans="1:5" ht="38.25" thickBot="1">
      <c r="A97" s="371" t="s">
        <v>394</v>
      </c>
      <c r="B97" s="378" t="s">
        <v>395</v>
      </c>
      <c r="C97" s="379">
        <v>3175023.8955099997</v>
      </c>
      <c r="E97" s="253"/>
    </row>
    <row r="98" spans="1:5" ht="61.5" hidden="1" customHeight="1">
      <c r="A98" s="373" t="s">
        <v>396</v>
      </c>
      <c r="B98" s="363" t="s">
        <v>397</v>
      </c>
      <c r="C98" s="374">
        <v>0</v>
      </c>
      <c r="E98" s="253"/>
    </row>
    <row r="99" spans="1:5" ht="75">
      <c r="A99" s="324" t="s">
        <v>436</v>
      </c>
      <c r="B99" s="315" t="s">
        <v>437</v>
      </c>
      <c r="C99" s="325">
        <v>217.46693999999999</v>
      </c>
      <c r="E99" s="253"/>
    </row>
    <row r="100" spans="1:5" ht="56.25">
      <c r="A100" s="324" t="s">
        <v>398</v>
      </c>
      <c r="B100" s="315" t="s">
        <v>399</v>
      </c>
      <c r="C100" s="325">
        <v>34794.648000000001</v>
      </c>
      <c r="E100" s="253"/>
    </row>
    <row r="101" spans="1:5" ht="56.25">
      <c r="A101" s="324" t="s">
        <v>400</v>
      </c>
      <c r="B101" s="315" t="s">
        <v>401</v>
      </c>
      <c r="C101" s="325">
        <v>3002039.9675699999</v>
      </c>
      <c r="E101" s="253"/>
    </row>
    <row r="102" spans="1:5" ht="75">
      <c r="A102" s="324" t="s">
        <v>438</v>
      </c>
      <c r="B102" s="316" t="s">
        <v>439</v>
      </c>
      <c r="C102" s="325">
        <v>35876.862999999998</v>
      </c>
      <c r="E102" s="253"/>
    </row>
    <row r="103" spans="1:5" ht="57" customHeight="1">
      <c r="A103" s="324" t="s">
        <v>434</v>
      </c>
      <c r="B103" s="315" t="s">
        <v>435</v>
      </c>
      <c r="C103" s="325">
        <v>101974.95</v>
      </c>
      <c r="E103" s="253"/>
    </row>
    <row r="104" spans="1:5" ht="25.5" hidden="1" customHeight="1">
      <c r="A104" s="324" t="s">
        <v>402</v>
      </c>
      <c r="B104" s="315" t="s">
        <v>403</v>
      </c>
      <c r="C104" s="325">
        <v>0</v>
      </c>
      <c r="E104" s="253"/>
    </row>
    <row r="105" spans="1:5" ht="24" customHeight="1" thickBot="1">
      <c r="A105" s="380" t="s">
        <v>404</v>
      </c>
      <c r="B105" s="381" t="s">
        <v>405</v>
      </c>
      <c r="C105" s="383">
        <v>120</v>
      </c>
      <c r="E105" s="253"/>
    </row>
    <row r="106" spans="1:5" ht="21.75" customHeight="1" thickBot="1">
      <c r="A106" s="387" t="s">
        <v>430</v>
      </c>
      <c r="B106" s="388" t="s">
        <v>431</v>
      </c>
      <c r="C106" s="379">
        <v>9604</v>
      </c>
      <c r="E106" s="253"/>
    </row>
    <row r="107" spans="1:5" ht="38.25" thickBot="1">
      <c r="A107" s="384" t="s">
        <v>432</v>
      </c>
      <c r="B107" s="385" t="s">
        <v>433</v>
      </c>
      <c r="C107" s="386">
        <v>9604</v>
      </c>
    </row>
  </sheetData>
  <autoFilter ref="A21:C106"/>
  <mergeCells count="5">
    <mergeCell ref="C19:C20"/>
    <mergeCell ref="A19:A20"/>
    <mergeCell ref="B19:B20"/>
    <mergeCell ref="A52:B52"/>
    <mergeCell ref="A16:C16"/>
  </mergeCells>
  <pageMargins left="0.47244094488188981" right="0.11811023622047245" top="0.55118110236220474" bottom="0.19685039370078741" header="0.31496062992125984" footer="0.31496062992125984"/>
  <pageSetup paperSize="9" scale="81" fitToHeight="6" orientation="portrait" r:id="rId1"/>
  <colBreaks count="1" manualBreakCount="1">
    <brk id="3" max="107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95"/>
  <sheetViews>
    <sheetView topLeftCell="A80" workbookViewId="0">
      <selection activeCell="F17" sqref="F17"/>
    </sheetView>
  </sheetViews>
  <sheetFormatPr defaultRowHeight="12.75"/>
  <cols>
    <col min="1" max="1" width="5.140625" customWidth="1"/>
    <col min="2" max="2" width="0" hidden="1" customWidth="1"/>
    <col min="3" max="3" width="23.42578125" customWidth="1"/>
    <col min="4" max="4" width="52.85546875" customWidth="1"/>
    <col min="5" max="5" width="24.28515625" bestFit="1" customWidth="1"/>
    <col min="6" max="6" width="25.140625" bestFit="1" customWidth="1"/>
    <col min="9" max="9" width="18.5703125" customWidth="1"/>
  </cols>
  <sheetData>
    <row r="1" spans="1:9" ht="15">
      <c r="A1" s="30"/>
      <c r="B1" s="30"/>
      <c r="C1" s="436" t="s">
        <v>414</v>
      </c>
      <c r="D1" s="436"/>
      <c r="E1" s="436"/>
      <c r="F1" s="436"/>
    </row>
    <row r="2" spans="1:9" ht="15">
      <c r="A2" s="30"/>
      <c r="B2" s="30"/>
      <c r="C2" s="436" t="s">
        <v>377</v>
      </c>
      <c r="D2" s="436"/>
      <c r="E2" s="436"/>
      <c r="F2" s="436"/>
    </row>
    <row r="3" spans="1:9" ht="14.25">
      <c r="A3" s="436" t="s">
        <v>410</v>
      </c>
      <c r="B3" s="436"/>
      <c r="C3" s="436"/>
      <c r="D3" s="436"/>
      <c r="E3" s="436"/>
      <c r="F3" s="436"/>
    </row>
    <row r="4" spans="1:9" ht="18.75">
      <c r="A4" s="1"/>
      <c r="B4" s="1"/>
      <c r="C4" s="445"/>
      <c r="D4" s="445"/>
      <c r="E4" s="445"/>
    </row>
    <row r="5" spans="1:9" ht="18.75">
      <c r="A5" s="400"/>
      <c r="B5" s="400"/>
      <c r="C5" s="400"/>
      <c r="D5" s="201"/>
      <c r="E5" s="1"/>
    </row>
    <row r="6" spans="1:9" ht="16.5">
      <c r="A6" s="437" t="s">
        <v>413</v>
      </c>
      <c r="B6" s="437"/>
      <c r="C6" s="437"/>
      <c r="D6" s="437"/>
      <c r="E6" s="437"/>
      <c r="F6" s="437"/>
    </row>
    <row r="8" spans="1:9" ht="16.5" thickBot="1">
      <c r="F8" s="247" t="s">
        <v>415</v>
      </c>
    </row>
    <row r="9" spans="1:9" ht="12.75" customHeight="1">
      <c r="A9" s="438" t="s">
        <v>12</v>
      </c>
      <c r="B9" s="440" t="s">
        <v>2</v>
      </c>
      <c r="C9" s="440" t="s">
        <v>0</v>
      </c>
      <c r="D9" s="429" t="s">
        <v>29</v>
      </c>
      <c r="E9" s="443" t="s">
        <v>407</v>
      </c>
      <c r="F9" s="434" t="s">
        <v>408</v>
      </c>
    </row>
    <row r="10" spans="1:9" ht="36.75" customHeight="1" thickBot="1">
      <c r="A10" s="439"/>
      <c r="B10" s="441"/>
      <c r="C10" s="441"/>
      <c r="D10" s="442"/>
      <c r="E10" s="444"/>
      <c r="F10" s="435"/>
    </row>
    <row r="11" spans="1:9" ht="15" thickBot="1">
      <c r="A11" s="172">
        <v>1</v>
      </c>
      <c r="B11" s="295">
        <v>2</v>
      </c>
      <c r="C11" s="202">
        <v>2</v>
      </c>
      <c r="D11" s="295">
        <v>3</v>
      </c>
      <c r="E11" s="202">
        <v>4</v>
      </c>
      <c r="F11" s="229">
        <v>5</v>
      </c>
    </row>
    <row r="12" spans="1:9" ht="17.25" thickBot="1">
      <c r="A12" s="171"/>
      <c r="B12" s="296"/>
      <c r="C12" s="230"/>
      <c r="D12" s="296" t="s">
        <v>412</v>
      </c>
      <c r="E12" s="254">
        <f>E13+E83</f>
        <v>8499857.1094799507</v>
      </c>
      <c r="F12" s="255" t="e">
        <f>F13+F83</f>
        <v>#REF!</v>
      </c>
    </row>
    <row r="13" spans="1:9" ht="17.25" thickBot="1">
      <c r="A13" s="248"/>
      <c r="B13" s="249"/>
      <c r="C13" s="236" t="s">
        <v>299</v>
      </c>
      <c r="D13" s="249" t="s">
        <v>411</v>
      </c>
      <c r="E13" s="256">
        <f t="shared" ref="E13:F13" si="0">E14+E46</f>
        <v>1999625.3931944505</v>
      </c>
      <c r="F13" s="257" t="e">
        <f t="shared" si="0"/>
        <v>#REF!</v>
      </c>
    </row>
    <row r="14" spans="1:9" ht="17.25" thickBot="1">
      <c r="A14" s="171"/>
      <c r="B14" s="296"/>
      <c r="C14" s="433" t="s">
        <v>376</v>
      </c>
      <c r="D14" s="433"/>
      <c r="E14" s="258">
        <f>E15+E20+E25+E38+E42</f>
        <v>1909157.2754264504</v>
      </c>
      <c r="F14" s="259" t="e">
        <f>F15+F20+F25+F38+F42</f>
        <v>#REF!</v>
      </c>
      <c r="I14" s="253"/>
    </row>
    <row r="15" spans="1:9" ht="15.75" customHeight="1" thickBot="1">
      <c r="A15" s="171"/>
      <c r="B15" s="296"/>
      <c r="C15" s="203" t="s">
        <v>13</v>
      </c>
      <c r="D15" s="204" t="s">
        <v>300</v>
      </c>
      <c r="E15" s="258">
        <f t="shared" ref="E15:F15" si="1">E16+E17+E18+E19</f>
        <v>1668964.9438196002</v>
      </c>
      <c r="F15" s="259">
        <f t="shared" si="1"/>
        <v>1760758.0157296779</v>
      </c>
    </row>
    <row r="16" spans="1:9" ht="75.75" customHeight="1">
      <c r="A16" s="173">
        <v>1</v>
      </c>
      <c r="B16" s="174">
        <f>'Ф. поступл.'!B14</f>
        <v>182</v>
      </c>
      <c r="C16" s="205" t="s">
        <v>279</v>
      </c>
      <c r="D16" s="175" t="s">
        <v>333</v>
      </c>
      <c r="E16" s="260">
        <f>'2015г.'!C26*105.5%</f>
        <v>1665100.8024514001</v>
      </c>
      <c r="F16" s="261">
        <f>E16*105.5%</f>
        <v>1756681.346586227</v>
      </c>
    </row>
    <row r="17" spans="1:6" ht="120">
      <c r="A17" s="192">
        <v>2</v>
      </c>
      <c r="B17" s="153">
        <f>'Ф. поступл.'!B18</f>
        <v>182</v>
      </c>
      <c r="C17" s="10" t="s">
        <v>280</v>
      </c>
      <c r="D17" s="176" t="s">
        <v>334</v>
      </c>
      <c r="E17" s="260">
        <f>'2015г.'!C27*105.5%</f>
        <v>2024.83302555</v>
      </c>
      <c r="F17" s="261">
        <f t="shared" ref="F17:F19" si="2">E17*105.5%</f>
        <v>2136.1988419552499</v>
      </c>
    </row>
    <row r="18" spans="1:6" ht="120">
      <c r="A18" s="173">
        <v>3</v>
      </c>
      <c r="B18" s="153">
        <f>'Ф. поступл.'!B22</f>
        <v>182</v>
      </c>
      <c r="C18" s="10" t="s">
        <v>281</v>
      </c>
      <c r="D18" s="176" t="s">
        <v>334</v>
      </c>
      <c r="E18" s="260">
        <f>'2015г.'!C28*105.5%</f>
        <v>711.44120175</v>
      </c>
      <c r="F18" s="261">
        <f t="shared" si="2"/>
        <v>750.57046784624993</v>
      </c>
    </row>
    <row r="19" spans="1:6" ht="93.75" customHeight="1" thickBot="1">
      <c r="A19" s="184">
        <v>4</v>
      </c>
      <c r="B19" s="177">
        <f>'Ф. поступл.'!B27</f>
        <v>182</v>
      </c>
      <c r="C19" s="206" t="s">
        <v>282</v>
      </c>
      <c r="D19" s="178" t="s">
        <v>88</v>
      </c>
      <c r="E19" s="260">
        <f>'2015г.'!C29*105.5%</f>
        <v>1127.8671408999999</v>
      </c>
      <c r="F19" s="261">
        <f t="shared" si="2"/>
        <v>1189.8998336494999</v>
      </c>
    </row>
    <row r="20" spans="1:6" ht="29.25" thickBot="1">
      <c r="A20" s="179">
        <v>5</v>
      </c>
      <c r="B20" s="180"/>
      <c r="C20" s="203" t="s">
        <v>357</v>
      </c>
      <c r="D20" s="181" t="s">
        <v>366</v>
      </c>
      <c r="E20" s="262">
        <f>E21+E22+E23+E24</f>
        <v>23108.800000000003</v>
      </c>
      <c r="F20" s="263">
        <f>F21+F22+F23+F24</f>
        <v>19797.099999999999</v>
      </c>
    </row>
    <row r="21" spans="1:6" ht="90">
      <c r="A21" s="173">
        <v>6</v>
      </c>
      <c r="B21" s="174"/>
      <c r="C21" s="205" t="s">
        <v>362</v>
      </c>
      <c r="D21" s="175" t="s">
        <v>358</v>
      </c>
      <c r="E21" s="260">
        <v>7751.6</v>
      </c>
      <c r="F21" s="261">
        <v>7680.8</v>
      </c>
    </row>
    <row r="22" spans="1:6" ht="105">
      <c r="A22" s="173">
        <v>7</v>
      </c>
      <c r="B22" s="153"/>
      <c r="C22" s="10" t="s">
        <v>363</v>
      </c>
      <c r="D22" s="176" t="s">
        <v>359</v>
      </c>
      <c r="E22" s="264">
        <v>0</v>
      </c>
      <c r="F22" s="261">
        <f t="shared" ref="F22:F24" si="3">E22*105.5%</f>
        <v>0</v>
      </c>
    </row>
    <row r="23" spans="1:6" ht="90">
      <c r="A23" s="192">
        <v>8</v>
      </c>
      <c r="B23" s="153"/>
      <c r="C23" s="10" t="s">
        <v>364</v>
      </c>
      <c r="D23" s="176" t="s">
        <v>360</v>
      </c>
      <c r="E23" s="264">
        <v>15357.2</v>
      </c>
      <c r="F23" s="261">
        <v>12116.3</v>
      </c>
    </row>
    <row r="24" spans="1:6" ht="90.75" thickBot="1">
      <c r="A24" s="216">
        <v>9</v>
      </c>
      <c r="B24" s="177"/>
      <c r="C24" s="206" t="s">
        <v>365</v>
      </c>
      <c r="D24" s="178" t="s">
        <v>361</v>
      </c>
      <c r="E24" s="265">
        <v>0</v>
      </c>
      <c r="F24" s="261">
        <f t="shared" si="3"/>
        <v>0</v>
      </c>
    </row>
    <row r="25" spans="1:6" ht="19.5" thickBot="1">
      <c r="A25" s="179">
        <v>10</v>
      </c>
      <c r="B25" s="180"/>
      <c r="C25" s="203" t="s">
        <v>301</v>
      </c>
      <c r="D25" s="183" t="s">
        <v>302</v>
      </c>
      <c r="E25" s="266">
        <f>E26+E28+E32+E33+E35+E37</f>
        <v>81563.770272449998</v>
      </c>
      <c r="F25" s="267" t="e">
        <f>F26+F27+F28+F29+F30+F31+F32+F33+F34+F35+F36+F37</f>
        <v>#REF!</v>
      </c>
    </row>
    <row r="26" spans="1:6" ht="30">
      <c r="A26" s="173">
        <v>11</v>
      </c>
      <c r="B26" s="174">
        <f>'Ф. поступл.'!B29</f>
        <v>182</v>
      </c>
      <c r="C26" s="205" t="s">
        <v>283</v>
      </c>
      <c r="D26" s="175" t="s">
        <v>38</v>
      </c>
      <c r="E26" s="268">
        <f>'2015г.'!C37*105.5%</f>
        <v>14143.067726999998</v>
      </c>
      <c r="F26" s="261">
        <f>E26*105.5%</f>
        <v>14920.936451984997</v>
      </c>
    </row>
    <row r="27" spans="1:6" ht="45" hidden="1">
      <c r="A27" s="192">
        <v>12</v>
      </c>
      <c r="B27" s="153"/>
      <c r="C27" s="10" t="s">
        <v>317</v>
      </c>
      <c r="D27" s="176" t="s">
        <v>318</v>
      </c>
      <c r="E27" s="268">
        <f>'2015г.'!C38*105.5%</f>
        <v>0</v>
      </c>
      <c r="F27" s="261">
        <f t="shared" ref="F27:F37" si="4">E27*105.5%</f>
        <v>0</v>
      </c>
    </row>
    <row r="28" spans="1:6" ht="45">
      <c r="A28" s="173">
        <v>13</v>
      </c>
      <c r="B28" s="153">
        <f>'Ф. поступл.'!B36</f>
        <v>182</v>
      </c>
      <c r="C28" s="10" t="s">
        <v>284</v>
      </c>
      <c r="D28" s="176" t="s">
        <v>335</v>
      </c>
      <c r="E28" s="268">
        <f>'2015г.'!C39*105.5%</f>
        <v>18086.556552499998</v>
      </c>
      <c r="F28" s="261">
        <f t="shared" si="4"/>
        <v>19081.317162887499</v>
      </c>
    </row>
    <row r="29" spans="1:6" ht="60" hidden="1">
      <c r="A29" s="192">
        <v>14</v>
      </c>
      <c r="B29" s="153"/>
      <c r="C29" s="10" t="s">
        <v>319</v>
      </c>
      <c r="D29" s="176" t="s">
        <v>336</v>
      </c>
      <c r="E29" s="268" t="e">
        <f>'2015г.'!#REF!*105.5%</f>
        <v>#REF!</v>
      </c>
      <c r="F29" s="261" t="e">
        <f t="shared" si="4"/>
        <v>#REF!</v>
      </c>
    </row>
    <row r="30" spans="1:6" ht="45" hidden="1">
      <c r="A30" s="173">
        <v>15</v>
      </c>
      <c r="B30" s="153">
        <f>'Ф. поступл.'!B44</f>
        <v>182</v>
      </c>
      <c r="C30" s="10" t="s">
        <v>285</v>
      </c>
      <c r="D30" s="176" t="s">
        <v>40</v>
      </c>
      <c r="E30" s="268" t="e">
        <f>'2015г.'!#REF!*105.5%</f>
        <v>#REF!</v>
      </c>
      <c r="F30" s="261" t="e">
        <f t="shared" si="4"/>
        <v>#REF!</v>
      </c>
    </row>
    <row r="31" spans="1:6" ht="60" hidden="1">
      <c r="A31" s="192">
        <v>16</v>
      </c>
      <c r="B31" s="153"/>
      <c r="C31" s="10" t="s">
        <v>320</v>
      </c>
      <c r="D31" s="176" t="s">
        <v>322</v>
      </c>
      <c r="E31" s="268" t="e">
        <f>'2015г.'!#REF!*105.5%</f>
        <v>#REF!</v>
      </c>
      <c r="F31" s="261" t="e">
        <f t="shared" si="4"/>
        <v>#REF!</v>
      </c>
    </row>
    <row r="32" spans="1:6" ht="30">
      <c r="A32" s="173">
        <v>14</v>
      </c>
      <c r="B32" s="153">
        <f>'Ф. поступл.'!B47</f>
        <v>182</v>
      </c>
      <c r="C32" s="10" t="s">
        <v>286</v>
      </c>
      <c r="D32" s="176" t="s">
        <v>56</v>
      </c>
      <c r="E32" s="268">
        <f>'2015г.'!C40*105.5%</f>
        <v>17511.887903399998</v>
      </c>
      <c r="F32" s="261">
        <f t="shared" si="4"/>
        <v>18475.041738086999</v>
      </c>
    </row>
    <row r="33" spans="1:6" ht="30">
      <c r="A33" s="192">
        <v>15</v>
      </c>
      <c r="B33" s="153">
        <f>'Ф. поступл.'!B50</f>
        <v>182</v>
      </c>
      <c r="C33" s="10" t="s">
        <v>287</v>
      </c>
      <c r="D33" s="176" t="s">
        <v>337</v>
      </c>
      <c r="E33" s="268">
        <f>'2015г.'!C41*105.5%</f>
        <v>31255.749664999999</v>
      </c>
      <c r="F33" s="261">
        <f t="shared" si="4"/>
        <v>32974.815896574997</v>
      </c>
    </row>
    <row r="34" spans="1:6" ht="45" hidden="1">
      <c r="A34" s="173">
        <v>16</v>
      </c>
      <c r="B34" s="153"/>
      <c r="C34" s="10" t="s">
        <v>321</v>
      </c>
      <c r="D34" s="176" t="s">
        <v>338</v>
      </c>
      <c r="E34" s="268" t="e">
        <f>'2015г.'!#REF!*105.5%</f>
        <v>#REF!</v>
      </c>
      <c r="F34" s="261" t="e">
        <f t="shared" si="4"/>
        <v>#REF!</v>
      </c>
    </row>
    <row r="35" spans="1:6" ht="18.75">
      <c r="A35" s="192">
        <v>17</v>
      </c>
      <c r="B35" s="153">
        <f>'Ф. поступл.'!B58</f>
        <v>182</v>
      </c>
      <c r="C35" s="10" t="s">
        <v>288</v>
      </c>
      <c r="D35" s="176" t="s">
        <v>54</v>
      </c>
      <c r="E35" s="268">
        <f>'2015г.'!C42*105.5%</f>
        <v>222.76852499999998</v>
      </c>
      <c r="F35" s="261">
        <f t="shared" si="4"/>
        <v>235.02079387499998</v>
      </c>
    </row>
    <row r="36" spans="1:6" ht="47.25" hidden="1">
      <c r="A36" s="173">
        <v>18</v>
      </c>
      <c r="B36" s="153"/>
      <c r="C36" s="10" t="s">
        <v>326</v>
      </c>
      <c r="D36" s="182" t="s">
        <v>214</v>
      </c>
      <c r="E36" s="268" t="e">
        <f>'2015г.'!#REF!*105.5%</f>
        <v>#REF!</v>
      </c>
      <c r="F36" s="261" t="e">
        <f t="shared" si="4"/>
        <v>#REF!</v>
      </c>
    </row>
    <row r="37" spans="1:6" ht="45.75" thickBot="1">
      <c r="A37" s="184">
        <v>19</v>
      </c>
      <c r="B37" s="177"/>
      <c r="C37" s="206" t="s">
        <v>327</v>
      </c>
      <c r="D37" s="198" t="s">
        <v>331</v>
      </c>
      <c r="E37" s="268">
        <f>'2015г.'!C43*105.5%</f>
        <v>343.73989955000002</v>
      </c>
      <c r="F37" s="261">
        <f t="shared" si="4"/>
        <v>362.64559402524998</v>
      </c>
    </row>
    <row r="38" spans="1:6" ht="19.5" thickBot="1">
      <c r="A38" s="179">
        <v>20</v>
      </c>
      <c r="B38" s="180"/>
      <c r="C38" s="203" t="s">
        <v>303</v>
      </c>
      <c r="D38" s="183" t="s">
        <v>304</v>
      </c>
      <c r="E38" s="262">
        <f>E39+E40+E41</f>
        <v>115519.49370364999</v>
      </c>
      <c r="F38" s="263">
        <f>F39+F40+F41</f>
        <v>121873.06585735074</v>
      </c>
    </row>
    <row r="39" spans="1:6" ht="45">
      <c r="A39" s="173">
        <v>21</v>
      </c>
      <c r="B39" s="174">
        <f>'Ф. поступл.'!B60</f>
        <v>182</v>
      </c>
      <c r="C39" s="205" t="s">
        <v>289</v>
      </c>
      <c r="D39" s="175" t="s">
        <v>93</v>
      </c>
      <c r="E39" s="268">
        <f>'2015г.'!C45*105.5%</f>
        <v>14979.871888499998</v>
      </c>
      <c r="F39" s="261">
        <f>E39*105.5%</f>
        <v>15803.764842367496</v>
      </c>
    </row>
    <row r="40" spans="1:6" ht="75">
      <c r="A40" s="173">
        <v>22</v>
      </c>
      <c r="B40" s="153">
        <f>'Ф. поступл.'!B63</f>
        <v>182</v>
      </c>
      <c r="C40" s="10" t="s">
        <v>290</v>
      </c>
      <c r="D40" s="176" t="s">
        <v>339</v>
      </c>
      <c r="E40" s="268">
        <f>'2015г.'!C47*105.5%</f>
        <v>14589.088315149998</v>
      </c>
      <c r="F40" s="261">
        <f t="shared" ref="F40:F41" si="5">E40*105.5%</f>
        <v>15391.488172483247</v>
      </c>
    </row>
    <row r="41" spans="1:6" ht="75.75" thickBot="1">
      <c r="A41" s="184">
        <v>23</v>
      </c>
      <c r="B41" s="177">
        <f>'Ф. поступл.'!B67</f>
        <v>182</v>
      </c>
      <c r="C41" s="206" t="s">
        <v>291</v>
      </c>
      <c r="D41" s="178" t="s">
        <v>96</v>
      </c>
      <c r="E41" s="268">
        <f>'2015г.'!C46*105.5%</f>
        <v>85950.53349999999</v>
      </c>
      <c r="F41" s="261">
        <f t="shared" si="5"/>
        <v>90677.812842499989</v>
      </c>
    </row>
    <row r="42" spans="1:6" ht="19.5" thickBot="1">
      <c r="A42" s="179">
        <v>24</v>
      </c>
      <c r="B42" s="180"/>
      <c r="C42" s="203" t="s">
        <v>305</v>
      </c>
      <c r="D42" s="183" t="s">
        <v>306</v>
      </c>
      <c r="E42" s="262">
        <f>E43+E44</f>
        <v>20000.267630750001</v>
      </c>
      <c r="F42" s="263">
        <f>F43+F44</f>
        <v>21100.282350441248</v>
      </c>
    </row>
    <row r="43" spans="1:6" ht="45.75" thickBot="1">
      <c r="A43" s="173">
        <v>25</v>
      </c>
      <c r="B43" s="174">
        <f>'Ф. поступл.'!B71</f>
        <v>182</v>
      </c>
      <c r="C43" s="205" t="s">
        <v>292</v>
      </c>
      <c r="D43" s="175" t="s">
        <v>340</v>
      </c>
      <c r="E43" s="268">
        <f>'2015г.'!C49*105.5%</f>
        <v>20000.267630750001</v>
      </c>
      <c r="F43" s="261">
        <f>E43*105.5%</f>
        <v>21100.282350441248</v>
      </c>
    </row>
    <row r="44" spans="1:6" ht="30.75" hidden="1" thickBot="1">
      <c r="A44" s="173">
        <v>29</v>
      </c>
      <c r="B44" s="177">
        <f>'Ф. поступл.'!B74</f>
        <v>182</v>
      </c>
      <c r="C44" s="206" t="s">
        <v>165</v>
      </c>
      <c r="D44" s="178" t="s">
        <v>341</v>
      </c>
      <c r="E44" s="269">
        <v>0</v>
      </c>
      <c r="F44" s="270">
        <v>0</v>
      </c>
    </row>
    <row r="45" spans="1:6" ht="29.25" hidden="1" thickBot="1">
      <c r="A45" s="184">
        <v>30</v>
      </c>
      <c r="B45" s="235"/>
      <c r="C45" s="236" t="s">
        <v>307</v>
      </c>
      <c r="D45" s="237" t="s">
        <v>308</v>
      </c>
      <c r="E45" s="271">
        <v>0</v>
      </c>
      <c r="F45" s="272"/>
    </row>
    <row r="46" spans="1:6" ht="19.5" thickBot="1">
      <c r="A46" s="179">
        <v>26</v>
      </c>
      <c r="B46" s="180"/>
      <c r="C46" s="433" t="s">
        <v>375</v>
      </c>
      <c r="D46" s="433"/>
      <c r="E46" s="263">
        <f>E47+E53+E60+E63+E82</f>
        <v>90468.117767999996</v>
      </c>
      <c r="F46" s="263">
        <f>F47+F53+F59+F60+F63+F82</f>
        <v>92906.281105239992</v>
      </c>
    </row>
    <row r="47" spans="1:6" ht="43.5" thickBot="1">
      <c r="A47" s="179">
        <v>27</v>
      </c>
      <c r="B47" s="180"/>
      <c r="C47" s="203" t="s">
        <v>309</v>
      </c>
      <c r="D47" s="183" t="s">
        <v>310</v>
      </c>
      <c r="E47" s="262">
        <f>E48+E49+E50+E51+E52</f>
        <v>59263.68</v>
      </c>
      <c r="F47" s="263">
        <f>F48+F49+F50+F51+F52</f>
        <v>61075.877899999999</v>
      </c>
    </row>
    <row r="48" spans="1:6" ht="90" hidden="1">
      <c r="A48" s="173">
        <v>33</v>
      </c>
      <c r="B48" s="174" t="str">
        <f>'Ф. поступл.'!B81</f>
        <v>048</v>
      </c>
      <c r="C48" s="205" t="s">
        <v>164</v>
      </c>
      <c r="D48" s="185" t="s">
        <v>342</v>
      </c>
      <c r="E48" s="268">
        <v>0</v>
      </c>
      <c r="F48" s="261">
        <v>0</v>
      </c>
    </row>
    <row r="49" spans="1:9" ht="90">
      <c r="A49" s="192">
        <v>28</v>
      </c>
      <c r="B49" s="153" t="str">
        <f>'Ф. поступл.'!B82</f>
        <v>048</v>
      </c>
      <c r="C49" s="10" t="s">
        <v>30</v>
      </c>
      <c r="D49" s="186" t="s">
        <v>343</v>
      </c>
      <c r="E49" s="273">
        <f>'2015г.'!C55*103%</f>
        <v>53772.18</v>
      </c>
      <c r="F49" s="274">
        <f>E49*103%</f>
        <v>55385.345399999998</v>
      </c>
      <c r="I49" s="244"/>
    </row>
    <row r="50" spans="1:9" ht="75.75" hidden="1" thickBot="1">
      <c r="A50" s="179">
        <v>30.3333333333333</v>
      </c>
      <c r="B50" s="153"/>
      <c r="C50" s="10" t="s">
        <v>373</v>
      </c>
      <c r="D50" s="186" t="s">
        <v>371</v>
      </c>
      <c r="E50" s="273">
        <f>'2015г.'!C56*103%</f>
        <v>0</v>
      </c>
      <c r="F50" s="274">
        <f t="shared" ref="F50:F51" si="6">E50*103%</f>
        <v>0</v>
      </c>
      <c r="I50" s="244"/>
    </row>
    <row r="51" spans="1:9" ht="45">
      <c r="A51" s="173">
        <v>29</v>
      </c>
      <c r="B51" s="153"/>
      <c r="C51" s="10" t="s">
        <v>374</v>
      </c>
      <c r="D51" s="186" t="s">
        <v>372</v>
      </c>
      <c r="E51" s="273">
        <f>'2015г.'!C57*103%</f>
        <v>4120</v>
      </c>
      <c r="F51" s="274">
        <f t="shared" si="6"/>
        <v>4243.6000000000004</v>
      </c>
      <c r="I51" s="244"/>
    </row>
    <row r="52" spans="1:9" ht="60.75" thickBot="1">
      <c r="A52" s="192">
        <v>30</v>
      </c>
      <c r="B52" s="177"/>
      <c r="C52" s="206" t="s">
        <v>323</v>
      </c>
      <c r="D52" s="178" t="s">
        <v>344</v>
      </c>
      <c r="E52" s="269">
        <f>'2015г.'!C58*105.5%</f>
        <v>1371.5</v>
      </c>
      <c r="F52" s="270">
        <f>E52*105.5%</f>
        <v>1446.9324999999999</v>
      </c>
      <c r="I52" s="244"/>
    </row>
    <row r="53" spans="1:9" ht="36.75" customHeight="1" thickBot="1">
      <c r="A53" s="179">
        <v>31</v>
      </c>
      <c r="B53" s="209"/>
      <c r="C53" s="203" t="s">
        <v>311</v>
      </c>
      <c r="D53" s="231" t="s">
        <v>312</v>
      </c>
      <c r="E53" s="275">
        <f>E54+E55+E56+E57+E58</f>
        <v>8411.1537680000001</v>
      </c>
      <c r="F53" s="276">
        <f>F54+F55+F56+F57+F58</f>
        <v>8873.7672252399989</v>
      </c>
      <c r="I53" s="245"/>
    </row>
    <row r="54" spans="1:9" ht="30">
      <c r="A54" s="173">
        <v>32</v>
      </c>
      <c r="B54" s="174">
        <f>'Ф. поступл.'!B84</f>
        <v>865</v>
      </c>
      <c r="C54" s="205" t="s">
        <v>161</v>
      </c>
      <c r="D54" s="187" t="s">
        <v>345</v>
      </c>
      <c r="E54" s="277">
        <f>'2015г.'!C60*105.5%</f>
        <v>1061.9910629999999</v>
      </c>
      <c r="F54" s="261">
        <f>E54*105.5%</f>
        <v>1120.4005714649998</v>
      </c>
      <c r="I54" s="244"/>
    </row>
    <row r="55" spans="1:9" ht="30">
      <c r="A55" s="238">
        <v>33</v>
      </c>
      <c r="B55" s="153">
        <f>'Ф. поступл.'!B85</f>
        <v>868</v>
      </c>
      <c r="C55" s="10" t="s">
        <v>293</v>
      </c>
      <c r="D55" s="188" t="s">
        <v>346</v>
      </c>
      <c r="E55" s="277">
        <f>'2015г.'!C61*105.5%</f>
        <v>318.73660000000001</v>
      </c>
      <c r="F55" s="261">
        <f t="shared" ref="F55:F59" si="7">E55*105.5%</f>
        <v>336.26711299999999</v>
      </c>
      <c r="I55" s="244"/>
    </row>
    <row r="56" spans="1:9" ht="30.75" hidden="1" thickBot="1">
      <c r="A56" s="239">
        <v>33.3333333333333</v>
      </c>
      <c r="B56" s="153">
        <f>'Ф. поступл.'!B87</f>
        <v>212</v>
      </c>
      <c r="C56" s="10" t="s">
        <v>160</v>
      </c>
      <c r="D56" s="188" t="s">
        <v>101</v>
      </c>
      <c r="E56" s="277">
        <f>'2015г.'!C62*105.5%</f>
        <v>0</v>
      </c>
      <c r="F56" s="261">
        <f t="shared" si="7"/>
        <v>0</v>
      </c>
      <c r="I56" s="244"/>
    </row>
    <row r="57" spans="1:9" ht="18.75">
      <c r="A57" s="240">
        <v>34</v>
      </c>
      <c r="B57" s="153">
        <f>'Ф. поступл.'!B88</f>
        <v>870</v>
      </c>
      <c r="C57" s="10" t="s">
        <v>294</v>
      </c>
      <c r="D57" s="188" t="s">
        <v>409</v>
      </c>
      <c r="E57" s="277">
        <f>'2015г.'!C63*105.5%</f>
        <v>6016.3601049999997</v>
      </c>
      <c r="F57" s="261">
        <f t="shared" si="7"/>
        <v>6347.2599107749993</v>
      </c>
      <c r="I57" s="244"/>
    </row>
    <row r="58" spans="1:9" ht="32.25" thickBot="1">
      <c r="A58" s="241">
        <v>35</v>
      </c>
      <c r="B58" s="177"/>
      <c r="C58" s="206" t="s">
        <v>328</v>
      </c>
      <c r="D58" s="189" t="s">
        <v>347</v>
      </c>
      <c r="E58" s="278">
        <f>'2015г.'!C64*105.5%</f>
        <v>1014.066</v>
      </c>
      <c r="F58" s="279">
        <f t="shared" si="7"/>
        <v>1069.8396299999999</v>
      </c>
      <c r="I58" s="244"/>
    </row>
    <row r="59" spans="1:9" ht="32.25" thickBot="1">
      <c r="A59" s="246">
        <v>36</v>
      </c>
      <c r="B59" s="296"/>
      <c r="C59" s="203" t="s">
        <v>313</v>
      </c>
      <c r="D59" s="232" t="s">
        <v>314</v>
      </c>
      <c r="E59" s="275">
        <v>0</v>
      </c>
      <c r="F59" s="280">
        <f t="shared" si="7"/>
        <v>0</v>
      </c>
      <c r="I59" s="244"/>
    </row>
    <row r="60" spans="1:9" ht="19.5" thickBot="1">
      <c r="A60" s="239">
        <v>37</v>
      </c>
      <c r="B60" s="180"/>
      <c r="C60" s="203" t="s">
        <v>59</v>
      </c>
      <c r="D60" s="183" t="s">
        <v>58</v>
      </c>
      <c r="E60" s="262">
        <f>E61+E62</f>
        <v>2970.0359999999996</v>
      </c>
      <c r="F60" s="263">
        <f>F61+F62</f>
        <v>3133.3879799999995</v>
      </c>
    </row>
    <row r="61" spans="1:9" ht="110.25">
      <c r="A61" s="240">
        <v>38</v>
      </c>
      <c r="B61" s="174"/>
      <c r="C61" s="207" t="s">
        <v>325</v>
      </c>
      <c r="D61" s="199" t="s">
        <v>103</v>
      </c>
      <c r="E61" s="281">
        <f>'2015г.'!C67*105.5%</f>
        <v>2548.0359999999996</v>
      </c>
      <c r="F61" s="261">
        <f>E61*105.5%</f>
        <v>2688.1779799999995</v>
      </c>
    </row>
    <row r="62" spans="1:9" ht="95.25" thickBot="1">
      <c r="A62" s="241">
        <v>39</v>
      </c>
      <c r="B62" s="177"/>
      <c r="C62" s="208" t="s">
        <v>368</v>
      </c>
      <c r="D62" s="200" t="s">
        <v>367</v>
      </c>
      <c r="E62" s="281">
        <f>'2015г.'!C68*105.5%</f>
        <v>422</v>
      </c>
      <c r="F62" s="261">
        <f>E62*105.5%</f>
        <v>445.21</v>
      </c>
    </row>
    <row r="63" spans="1:9" ht="19.5" customHeight="1" thickBot="1">
      <c r="A63" s="239">
        <v>40</v>
      </c>
      <c r="B63" s="180"/>
      <c r="C63" s="203" t="s">
        <v>315</v>
      </c>
      <c r="D63" s="181" t="s">
        <v>316</v>
      </c>
      <c r="E63" s="262">
        <f>E64+E65+E66+E67+E68+E69+E70+E71+E72+E73+E74+E75+E76+E77+E78+E79+E80</f>
        <v>19813.248</v>
      </c>
      <c r="F63" s="263">
        <f>F64+F65+F66+F67+F68+F69+F70+F71+F72+F73+F74+F75+F76+F77+F78+F79+F80</f>
        <v>19813.248</v>
      </c>
    </row>
    <row r="64" spans="1:9" ht="126">
      <c r="A64" s="240">
        <v>41</v>
      </c>
      <c r="B64" s="174">
        <f>'Ф. поступл.'!B94</f>
        <v>182</v>
      </c>
      <c r="C64" s="205" t="s">
        <v>36</v>
      </c>
      <c r="D64" s="190" t="s">
        <v>348</v>
      </c>
      <c r="E64" s="277">
        <v>513.67999999999995</v>
      </c>
      <c r="F64" s="297">
        <v>513.67999999999995</v>
      </c>
    </row>
    <row r="65" spans="1:6" ht="60">
      <c r="A65" s="240">
        <v>42</v>
      </c>
      <c r="B65" s="153">
        <f>'Ф. поступл.'!B96</f>
        <v>188</v>
      </c>
      <c r="C65" s="10" t="s">
        <v>31</v>
      </c>
      <c r="D65" s="191" t="s">
        <v>71</v>
      </c>
      <c r="E65" s="282">
        <v>176.86666666666667</v>
      </c>
      <c r="F65" s="298">
        <v>176.86666666666667</v>
      </c>
    </row>
    <row r="66" spans="1:6" ht="66.75" customHeight="1">
      <c r="A66" s="238">
        <v>43</v>
      </c>
      <c r="B66" s="153" t="str">
        <f>'Ф. поступл.'!B98</f>
        <v>048</v>
      </c>
      <c r="C66" s="10" t="s">
        <v>32</v>
      </c>
      <c r="D66" s="191" t="s">
        <v>104</v>
      </c>
      <c r="E66" s="282">
        <v>67.058666666666667</v>
      </c>
      <c r="F66" s="298">
        <v>67.058666666666667</v>
      </c>
    </row>
    <row r="67" spans="1:6" ht="75" hidden="1">
      <c r="A67" s="240">
        <v>44</v>
      </c>
      <c r="B67" s="153"/>
      <c r="C67" s="10" t="s">
        <v>324</v>
      </c>
      <c r="D67" s="191" t="s">
        <v>349</v>
      </c>
      <c r="E67" s="282">
        <v>0</v>
      </c>
      <c r="F67" s="298">
        <v>0</v>
      </c>
    </row>
    <row r="68" spans="1:6" ht="60">
      <c r="A68" s="238">
        <v>44</v>
      </c>
      <c r="B68" s="153" t="str">
        <f>'Ф. поступл.'!B101</f>
        <v>227</v>
      </c>
      <c r="C68" s="10" t="s">
        <v>53</v>
      </c>
      <c r="D68" s="191" t="s">
        <v>73</v>
      </c>
      <c r="E68" s="282">
        <v>28.666666666666664</v>
      </c>
      <c r="F68" s="298">
        <v>28.666666666666664</v>
      </c>
    </row>
    <row r="69" spans="1:6" ht="30">
      <c r="A69" s="240">
        <v>45</v>
      </c>
      <c r="B69" s="153" t="str">
        <f>'Ф. поступл.'!B102</f>
        <v>227</v>
      </c>
      <c r="C69" s="10" t="s">
        <v>34</v>
      </c>
      <c r="D69" s="191" t="s">
        <v>74</v>
      </c>
      <c r="E69" s="282">
        <v>71.250666666666675</v>
      </c>
      <c r="F69" s="298">
        <v>71.250666666666675</v>
      </c>
    </row>
    <row r="70" spans="1:6" ht="30">
      <c r="A70" s="238">
        <v>46</v>
      </c>
      <c r="B70" s="153">
        <f>'Ф. поступл.'!B104</f>
        <v>321</v>
      </c>
      <c r="C70" s="10" t="s">
        <v>295</v>
      </c>
      <c r="D70" s="191" t="s">
        <v>74</v>
      </c>
      <c r="E70" s="282">
        <v>26.666666666666668</v>
      </c>
      <c r="F70" s="298">
        <v>26.666666666666668</v>
      </c>
    </row>
    <row r="71" spans="1:6" ht="45">
      <c r="A71" s="240">
        <v>47</v>
      </c>
      <c r="B71" s="153">
        <f>'Ф. поступл.'!B105</f>
        <v>141</v>
      </c>
      <c r="C71" s="10" t="s">
        <v>35</v>
      </c>
      <c r="D71" s="191" t="s">
        <v>350</v>
      </c>
      <c r="E71" s="282">
        <v>10</v>
      </c>
      <c r="F71" s="298">
        <v>10</v>
      </c>
    </row>
    <row r="72" spans="1:6" ht="45">
      <c r="A72" s="238">
        <v>48</v>
      </c>
      <c r="B72" s="153">
        <f>'Ф. поступл.'!B107</f>
        <v>141</v>
      </c>
      <c r="C72" s="10" t="s">
        <v>191</v>
      </c>
      <c r="D72" s="191" t="s">
        <v>351</v>
      </c>
      <c r="E72" s="282">
        <v>2936.4293333333335</v>
      </c>
      <c r="F72" s="298">
        <v>2936.4293333333335</v>
      </c>
    </row>
    <row r="73" spans="1:6" ht="30">
      <c r="A73" s="240">
        <v>49</v>
      </c>
      <c r="B73" s="153">
        <f>'Ф. поступл.'!B109</f>
        <v>188</v>
      </c>
      <c r="C73" s="10" t="s">
        <v>296</v>
      </c>
      <c r="D73" s="186" t="s">
        <v>352</v>
      </c>
      <c r="E73" s="282">
        <v>490.98</v>
      </c>
      <c r="F73" s="298">
        <v>490.98</v>
      </c>
    </row>
    <row r="74" spans="1:6" ht="60">
      <c r="A74" s="238">
        <v>50</v>
      </c>
      <c r="B74" s="153">
        <f>'Ф. поступл.'!B110</f>
        <v>188</v>
      </c>
      <c r="C74" s="10" t="s">
        <v>49</v>
      </c>
      <c r="D74" s="186" t="s">
        <v>353</v>
      </c>
      <c r="E74" s="282">
        <v>3485.4666666666662</v>
      </c>
      <c r="F74" s="298">
        <v>3485.4666666666662</v>
      </c>
    </row>
    <row r="75" spans="1:6" ht="30">
      <c r="A75" s="240">
        <v>51</v>
      </c>
      <c r="B75" s="153"/>
      <c r="C75" s="10" t="s">
        <v>297</v>
      </c>
      <c r="D75" s="193" t="s">
        <v>354</v>
      </c>
      <c r="E75" s="282">
        <v>46.533333333333331</v>
      </c>
      <c r="F75" s="298">
        <v>46.533333333333331</v>
      </c>
    </row>
    <row r="76" spans="1:6" ht="60">
      <c r="A76" s="238">
        <v>52</v>
      </c>
      <c r="B76" s="153"/>
      <c r="C76" s="10" t="s">
        <v>57</v>
      </c>
      <c r="D76" s="193" t="s">
        <v>78</v>
      </c>
      <c r="E76" s="282">
        <v>664</v>
      </c>
      <c r="F76" s="298">
        <v>664</v>
      </c>
    </row>
    <row r="77" spans="1:6" ht="45">
      <c r="A77" s="240">
        <v>53</v>
      </c>
      <c r="B77" s="153"/>
      <c r="C77" s="10" t="s">
        <v>369</v>
      </c>
      <c r="D77" s="194" t="s">
        <v>370</v>
      </c>
      <c r="E77" s="282">
        <v>1304.384</v>
      </c>
      <c r="F77" s="298">
        <v>1304.384</v>
      </c>
    </row>
    <row r="78" spans="1:6" ht="45">
      <c r="A78" s="238">
        <v>54</v>
      </c>
      <c r="B78" s="153"/>
      <c r="C78" s="10" t="s">
        <v>329</v>
      </c>
      <c r="D78" s="195" t="s">
        <v>332</v>
      </c>
      <c r="E78" s="282">
        <v>64</v>
      </c>
      <c r="F78" s="298">
        <v>64</v>
      </c>
    </row>
    <row r="79" spans="1:6" ht="47.25">
      <c r="A79" s="240">
        <v>55</v>
      </c>
      <c r="B79" s="153"/>
      <c r="C79" s="10" t="s">
        <v>330</v>
      </c>
      <c r="D79" s="196" t="s">
        <v>355</v>
      </c>
      <c r="E79" s="282">
        <v>1292.8</v>
      </c>
      <c r="F79" s="298">
        <v>1292.8</v>
      </c>
    </row>
    <row r="80" spans="1:6" ht="45.75" thickBot="1">
      <c r="A80" s="238">
        <v>56</v>
      </c>
      <c r="B80" s="177">
        <f>'Ф. поступл.'!B118</f>
        <v>312</v>
      </c>
      <c r="C80" s="206" t="s">
        <v>52</v>
      </c>
      <c r="D80" s="197" t="s">
        <v>356</v>
      </c>
      <c r="E80" s="283">
        <v>8634.4653333333335</v>
      </c>
      <c r="F80" s="299">
        <v>8634.4653333333335</v>
      </c>
    </row>
    <row r="81" spans="1:6" ht="32.25" hidden="1" customHeight="1" thickBot="1">
      <c r="A81" s="242">
        <v>57</v>
      </c>
      <c r="B81" s="235">
        <f>'Ф. поступл.'!B129</f>
        <v>0</v>
      </c>
      <c r="C81" s="250" t="s">
        <v>378</v>
      </c>
      <c r="D81" s="251" t="s">
        <v>41</v>
      </c>
      <c r="E81" s="284">
        <v>0</v>
      </c>
      <c r="F81" s="272">
        <v>0</v>
      </c>
    </row>
    <row r="82" spans="1:6" ht="32.25" thickBot="1">
      <c r="A82" s="246">
        <v>58</v>
      </c>
      <c r="B82" s="296"/>
      <c r="C82" s="252" t="s">
        <v>379</v>
      </c>
      <c r="D82" s="234" t="s">
        <v>42</v>
      </c>
      <c r="E82" s="275">
        <v>10</v>
      </c>
      <c r="F82" s="280">
        <v>10</v>
      </c>
    </row>
    <row r="83" spans="1:6" ht="29.25" thickBot="1">
      <c r="A83" s="239">
        <v>57</v>
      </c>
      <c r="B83" s="220"/>
      <c r="C83" s="221" t="s">
        <v>380</v>
      </c>
      <c r="D83" s="222" t="s">
        <v>381</v>
      </c>
      <c r="E83" s="285">
        <f>E84</f>
        <v>6500231.7162854997</v>
      </c>
      <c r="F83" s="280">
        <f>F84</f>
        <v>6825243.3020997755</v>
      </c>
    </row>
    <row r="84" spans="1:6" ht="32.25" customHeight="1" thickBot="1">
      <c r="A84" s="239">
        <v>58</v>
      </c>
      <c r="B84" s="220"/>
      <c r="C84" s="233" t="s">
        <v>382</v>
      </c>
      <c r="D84" s="234" t="s">
        <v>383</v>
      </c>
      <c r="E84" s="285">
        <f>E87+E90</f>
        <v>6500231.7162854997</v>
      </c>
      <c r="F84" s="280">
        <f>F87+F90</f>
        <v>6825243.3020997755</v>
      </c>
    </row>
    <row r="85" spans="1:6" ht="32.25" hidden="1" thickBot="1">
      <c r="A85" s="240">
        <v>61</v>
      </c>
      <c r="B85" s="217"/>
      <c r="C85" s="218" t="s">
        <v>384</v>
      </c>
      <c r="D85" s="219" t="s">
        <v>385</v>
      </c>
      <c r="E85" s="286"/>
      <c r="F85" s="261"/>
    </row>
    <row r="86" spans="1:6" ht="48" hidden="1" thickBot="1">
      <c r="A86" s="241">
        <v>62</v>
      </c>
      <c r="B86" s="223"/>
      <c r="C86" s="224" t="s">
        <v>386</v>
      </c>
      <c r="D86" s="99" t="s">
        <v>387</v>
      </c>
      <c r="E86" s="287"/>
      <c r="F86" s="270"/>
    </row>
    <row r="87" spans="1:6" ht="48" thickBot="1">
      <c r="A87" s="239">
        <v>59</v>
      </c>
      <c r="B87" s="220"/>
      <c r="C87" s="227" t="s">
        <v>388</v>
      </c>
      <c r="D87" s="215" t="s">
        <v>389</v>
      </c>
      <c r="E87" s="288">
        <f>E89</f>
        <v>0</v>
      </c>
      <c r="F87" s="289">
        <f>F89</f>
        <v>0</v>
      </c>
    </row>
    <row r="88" spans="1:6" ht="126" hidden="1">
      <c r="A88" s="240">
        <v>61</v>
      </c>
      <c r="B88" s="217"/>
      <c r="C88" s="225" t="s">
        <v>390</v>
      </c>
      <c r="D88" s="226" t="s">
        <v>391</v>
      </c>
      <c r="E88" s="290">
        <v>262500</v>
      </c>
      <c r="F88" s="261"/>
    </row>
    <row r="89" spans="1:6" ht="63.75" thickBot="1">
      <c r="A89" s="242">
        <v>60</v>
      </c>
      <c r="B89" s="223"/>
      <c r="C89" s="228" t="s">
        <v>392</v>
      </c>
      <c r="D89" s="99" t="s">
        <v>393</v>
      </c>
      <c r="E89" s="287">
        <v>0</v>
      </c>
      <c r="F89" s="270">
        <f>E89*105%</f>
        <v>0</v>
      </c>
    </row>
    <row r="90" spans="1:6" ht="32.25" thickBot="1">
      <c r="A90" s="239">
        <v>61</v>
      </c>
      <c r="B90" s="220"/>
      <c r="C90" s="227" t="s">
        <v>394</v>
      </c>
      <c r="D90" s="215" t="s">
        <v>395</v>
      </c>
      <c r="E90" s="285">
        <f>E91+E92+E93+E95</f>
        <v>6500231.7162854997</v>
      </c>
      <c r="F90" s="280">
        <f>F91+F92+F93+F95</f>
        <v>6825243.3020997755</v>
      </c>
    </row>
    <row r="91" spans="1:6" ht="63">
      <c r="A91" s="240">
        <v>62.2</v>
      </c>
      <c r="B91" s="217"/>
      <c r="C91" s="225" t="s">
        <v>396</v>
      </c>
      <c r="D91" s="214" t="s">
        <v>397</v>
      </c>
      <c r="E91" s="286">
        <f>'2015г.'!C97*105%</f>
        <v>3333775.0902855</v>
      </c>
      <c r="F91" s="291">
        <f>E91*105%</f>
        <v>3500463.8447997752</v>
      </c>
    </row>
    <row r="92" spans="1:6" ht="47.25">
      <c r="A92" s="238">
        <v>62.6</v>
      </c>
      <c r="B92" s="294"/>
      <c r="C92" s="210" t="s">
        <v>398</v>
      </c>
      <c r="D92" s="86" t="s">
        <v>399</v>
      </c>
      <c r="E92" s="286">
        <v>36534.379999999997</v>
      </c>
      <c r="F92" s="291">
        <f t="shared" ref="F92:F95" si="8">E92*105%</f>
        <v>38361.099000000002</v>
      </c>
    </row>
    <row r="93" spans="1:6" ht="47.25">
      <c r="A93" s="240">
        <v>64</v>
      </c>
      <c r="B93" s="294"/>
      <c r="C93" s="210" t="s">
        <v>400</v>
      </c>
      <c r="D93" s="86" t="s">
        <v>401</v>
      </c>
      <c r="E93" s="286">
        <v>3128154.2850000001</v>
      </c>
      <c r="F93" s="291">
        <f t="shared" si="8"/>
        <v>3284561.9992500003</v>
      </c>
    </row>
    <row r="94" spans="1:6" ht="47.25" hidden="1">
      <c r="A94" s="238">
        <v>63.4</v>
      </c>
      <c r="B94" s="294"/>
      <c r="C94" s="210" t="s">
        <v>402</v>
      </c>
      <c r="D94" s="86" t="s">
        <v>403</v>
      </c>
      <c r="E94" s="286">
        <f>'2015г.'!C103*105%</f>
        <v>107073.69749999999</v>
      </c>
      <c r="F94" s="291">
        <f t="shared" si="8"/>
        <v>112427.382375</v>
      </c>
    </row>
    <row r="95" spans="1:6" ht="32.25" thickBot="1">
      <c r="A95" s="243">
        <v>65</v>
      </c>
      <c r="B95" s="213"/>
      <c r="C95" s="211" t="s">
        <v>404</v>
      </c>
      <c r="D95" s="212" t="s">
        <v>405</v>
      </c>
      <c r="E95" s="292">
        <v>1767.961</v>
      </c>
      <c r="F95" s="293">
        <f t="shared" si="8"/>
        <v>1856.35905</v>
      </c>
    </row>
  </sheetData>
  <mergeCells count="14">
    <mergeCell ref="C46:D46"/>
    <mergeCell ref="F9:F10"/>
    <mergeCell ref="C1:F1"/>
    <mergeCell ref="C2:F2"/>
    <mergeCell ref="A3:F3"/>
    <mergeCell ref="A6:F6"/>
    <mergeCell ref="A9:A10"/>
    <mergeCell ref="B9:B10"/>
    <mergeCell ref="C9:C10"/>
    <mergeCell ref="D9:D10"/>
    <mergeCell ref="E9:E10"/>
    <mergeCell ref="C14:D14"/>
    <mergeCell ref="C4:E4"/>
    <mergeCell ref="A5:C5"/>
  </mergeCells>
  <pageMargins left="0.11811023622047245" right="0" top="0.35433070866141736" bottom="0.35433070866141736" header="0.31496062992125984" footer="0.31496062992125984"/>
  <pageSetup paperSize="9" scale="8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Ф. поступл.</vt:lpstr>
      <vt:lpstr>Ася</vt:lpstr>
      <vt:lpstr>План мес</vt:lpstr>
      <vt:lpstr>Ася мес.</vt:lpstr>
      <vt:lpstr>2015г.</vt:lpstr>
      <vt:lpstr>2016-2017гг.</vt:lpstr>
      <vt:lpstr>'2015г.'!Заголовки_для_печати</vt:lpstr>
      <vt:lpstr>'2016-2017гг.'!Заголовки_для_печати</vt:lpstr>
      <vt:lpstr>'2015г.'!Область_печати</vt:lpstr>
      <vt:lpstr>Ася!Область_печати</vt:lpstr>
      <vt:lpstr>'Ася мес.'!Область_печати</vt:lpstr>
      <vt:lpstr>'Ф. поступл.'!Область_печати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Отд</dc:creator>
  <cp:lastModifiedBy>Admin</cp:lastModifiedBy>
  <cp:lastPrinted>2015-12-30T08:00:09Z</cp:lastPrinted>
  <dcterms:created xsi:type="dcterms:W3CDTF">2005-03-25T07:25:58Z</dcterms:created>
  <dcterms:modified xsi:type="dcterms:W3CDTF">2015-12-31T09:09:26Z</dcterms:modified>
</cp:coreProperties>
</file>